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40" windowHeight="11400"/>
  </bookViews>
  <sheets>
    <sheet name="Лист1" sheetId="1" r:id="rId1"/>
  </sheets>
  <definedNames>
    <definedName name="_xlnm.Print_Titles" localSheetId="0">Лист1!$16:$16</definedName>
    <definedName name="_xlnm.Print_Area" localSheetId="0">Лист1!$A$1:$L$412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70" i="1" l="1"/>
  <c r="K269" i="1"/>
  <c r="H270" i="1"/>
  <c r="H271" i="1"/>
  <c r="H269" i="1"/>
  <c r="K333" i="1"/>
  <c r="K334" i="1"/>
  <c r="K335" i="1"/>
  <c r="I115" i="1" l="1"/>
  <c r="H114" i="1"/>
  <c r="H113" i="1"/>
  <c r="F46" i="1" l="1"/>
  <c r="J271" i="1" l="1"/>
  <c r="J114" i="1" s="1"/>
  <c r="E271" i="1"/>
  <c r="E114" i="1" s="1"/>
  <c r="F271" i="1"/>
  <c r="F114" i="1" s="1"/>
  <c r="G271" i="1"/>
  <c r="G114" i="1" s="1"/>
  <c r="I271" i="1"/>
  <c r="D271" i="1"/>
  <c r="D114" i="1" s="1"/>
  <c r="I114" i="1"/>
  <c r="E46" i="1"/>
  <c r="G46" i="1"/>
  <c r="H46" i="1"/>
  <c r="I46" i="1"/>
  <c r="J46" i="1"/>
  <c r="E45" i="1"/>
  <c r="F45" i="1"/>
  <c r="G45" i="1"/>
  <c r="H45" i="1"/>
  <c r="I45" i="1"/>
  <c r="J45" i="1"/>
  <c r="D45" i="1"/>
  <c r="K45" i="1" l="1"/>
  <c r="G25" i="1"/>
  <c r="J43" i="1"/>
  <c r="D46" i="1"/>
  <c r="F24" i="1"/>
  <c r="F22" i="1" s="1"/>
  <c r="M115" i="1"/>
  <c r="E118" i="1"/>
  <c r="F118" i="1"/>
  <c r="G118" i="1"/>
  <c r="H118" i="1"/>
  <c r="I118" i="1"/>
  <c r="J118" i="1"/>
  <c r="J115" i="1" s="1"/>
  <c r="E117" i="1"/>
  <c r="F117" i="1"/>
  <c r="G117" i="1"/>
  <c r="H117" i="1"/>
  <c r="K117" i="1" s="1"/>
  <c r="I117" i="1"/>
  <c r="J117" i="1"/>
  <c r="D118" i="1"/>
  <c r="D117" i="1"/>
  <c r="E270" i="1"/>
  <c r="F270" i="1"/>
  <c r="F113" i="1" s="1"/>
  <c r="G270" i="1"/>
  <c r="I270" i="1"/>
  <c r="J270" i="1"/>
  <c r="J113" i="1" s="1"/>
  <c r="D270" i="1"/>
  <c r="E269" i="1"/>
  <c r="F269" i="1"/>
  <c r="G269" i="1"/>
  <c r="I269" i="1"/>
  <c r="J269" i="1"/>
  <c r="D269" i="1"/>
  <c r="E24" i="1"/>
  <c r="G24" i="1"/>
  <c r="H24" i="1"/>
  <c r="I24" i="1"/>
  <c r="J24" i="1"/>
  <c r="K27" i="1"/>
  <c r="G27" i="1"/>
  <c r="F25" i="1"/>
  <c r="F81" i="1"/>
  <c r="E25" i="1"/>
  <c r="E27" i="1"/>
  <c r="D27" i="1"/>
  <c r="F27" i="1"/>
  <c r="H27" i="1"/>
  <c r="I27" i="1"/>
  <c r="J27" i="1"/>
  <c r="K254" i="1"/>
  <c r="I252" i="1"/>
  <c r="K241" i="1"/>
  <c r="K242" i="1"/>
  <c r="K243" i="1"/>
  <c r="K240" i="1"/>
  <c r="K119" i="1"/>
  <c r="J119" i="1"/>
  <c r="E22" i="1" l="1"/>
  <c r="G22" i="1"/>
  <c r="K46" i="1"/>
  <c r="E113" i="1"/>
  <c r="K118" i="1"/>
  <c r="G113" i="1"/>
  <c r="I113" i="1"/>
  <c r="F112" i="1"/>
  <c r="E112" i="1"/>
  <c r="J112" i="1"/>
  <c r="I112" i="1"/>
  <c r="G112" i="1"/>
  <c r="D113" i="1"/>
  <c r="H267" i="1"/>
  <c r="K271" i="1"/>
  <c r="D267" i="1"/>
  <c r="H112" i="1"/>
  <c r="J267" i="1"/>
  <c r="D112" i="1"/>
  <c r="K114" i="1"/>
  <c r="K26" i="1"/>
  <c r="E33" i="1"/>
  <c r="D33" i="1"/>
  <c r="G33" i="1" l="1"/>
  <c r="M28" i="1"/>
  <c r="H33" i="1"/>
  <c r="J19" i="1"/>
  <c r="J21" i="1"/>
  <c r="K28" i="1"/>
  <c r="J25" i="1"/>
  <c r="J20" i="1" s="1"/>
  <c r="K253" i="1"/>
  <c r="J253" i="1"/>
  <c r="J250" i="1" s="1"/>
  <c r="J252" i="1"/>
  <c r="J110" i="1" s="1"/>
  <c r="K264" i="1"/>
  <c r="K265" i="1"/>
  <c r="K263" i="1"/>
  <c r="G252" i="1"/>
  <c r="K252" i="1" s="1"/>
  <c r="H252" i="1"/>
  <c r="F252" i="1"/>
  <c r="G253" i="1"/>
  <c r="H253" i="1"/>
  <c r="I253" i="1"/>
  <c r="F253" i="1"/>
  <c r="G254" i="1"/>
  <c r="H254" i="1"/>
  <c r="I254" i="1"/>
  <c r="F254" i="1"/>
  <c r="G119" i="1"/>
  <c r="D115" i="1"/>
  <c r="E43" i="1"/>
  <c r="K246" i="1"/>
  <c r="K247" i="1"/>
  <c r="K248" i="1"/>
  <c r="H245" i="1"/>
  <c r="K245" i="1" s="1"/>
  <c r="K398" i="1"/>
  <c r="K399" i="1"/>
  <c r="K397" i="1"/>
  <c r="K351" i="1"/>
  <c r="K350" i="1"/>
  <c r="H349" i="1"/>
  <c r="K349" i="1" s="1"/>
  <c r="K348" i="1"/>
  <c r="K347" i="1"/>
  <c r="K346" i="1"/>
  <c r="H345" i="1"/>
  <c r="K345" i="1" s="1"/>
  <c r="K343" i="1"/>
  <c r="K344" i="1"/>
  <c r="H342" i="1"/>
  <c r="K342" i="1" s="1"/>
  <c r="K340" i="1"/>
  <c r="K341" i="1"/>
  <c r="K339" i="1"/>
  <c r="K337" i="1"/>
  <c r="K338" i="1"/>
  <c r="K336" i="1"/>
  <c r="K291" i="1"/>
  <c r="K292" i="1"/>
  <c r="K293" i="1"/>
  <c r="I290" i="1"/>
  <c r="H290" i="1"/>
  <c r="J22" i="1" l="1"/>
  <c r="I267" i="1"/>
  <c r="M267" i="1"/>
  <c r="G250" i="1"/>
  <c r="J17" i="1"/>
  <c r="K290" i="1"/>
  <c r="G259" i="1"/>
  <c r="K255" i="1"/>
  <c r="M250" i="1" s="1"/>
  <c r="K256" i="1"/>
  <c r="K257" i="1"/>
  <c r="K258" i="1"/>
  <c r="K235" i="1"/>
  <c r="K236" i="1"/>
  <c r="K237" i="1"/>
  <c r="K238" i="1"/>
  <c r="K231" i="1"/>
  <c r="K232" i="1"/>
  <c r="K233" i="1"/>
  <c r="K234" i="1"/>
  <c r="K230" i="1"/>
  <c r="K225" i="1"/>
  <c r="K226" i="1"/>
  <c r="K227" i="1"/>
  <c r="K228" i="1"/>
  <c r="K229" i="1"/>
  <c r="K221" i="1"/>
  <c r="K222" i="1"/>
  <c r="K223" i="1"/>
  <c r="K224" i="1"/>
  <c r="K220" i="1"/>
  <c r="K216" i="1"/>
  <c r="K217" i="1"/>
  <c r="K218" i="1"/>
  <c r="K219" i="1"/>
  <c r="K215" i="1"/>
  <c r="G210" i="1"/>
  <c r="K201" i="1"/>
  <c r="K202" i="1"/>
  <c r="K203" i="1"/>
  <c r="K204" i="1"/>
  <c r="K200" i="1"/>
  <c r="K196" i="1"/>
  <c r="K197" i="1"/>
  <c r="K198" i="1"/>
  <c r="K199" i="1"/>
  <c r="K195" i="1"/>
  <c r="K189" i="1"/>
  <c r="K188" i="1"/>
  <c r="K187" i="1"/>
  <c r="K185" i="1"/>
  <c r="K184" i="1"/>
  <c r="K183" i="1"/>
  <c r="K182" i="1"/>
  <c r="K180" i="1"/>
  <c r="K179" i="1"/>
  <c r="K178" i="1"/>
  <c r="K177" i="1"/>
  <c r="K175" i="1"/>
  <c r="G170" i="1"/>
  <c r="K154" i="1"/>
  <c r="K153" i="1"/>
  <c r="K152" i="1"/>
  <c r="K150" i="1"/>
  <c r="I140" i="1"/>
  <c r="K159" i="1"/>
  <c r="K158" i="1"/>
  <c r="K157" i="1"/>
  <c r="K155" i="1"/>
  <c r="K149" i="1"/>
  <c r="K148" i="1"/>
  <c r="K147" i="1"/>
  <c r="K145" i="1"/>
  <c r="K144" i="1"/>
  <c r="K143" i="1"/>
  <c r="K142" i="1"/>
  <c r="G135" i="1"/>
  <c r="K71" i="1"/>
  <c r="I73" i="1"/>
  <c r="I72" i="1" s="1"/>
  <c r="K72" i="1" s="1"/>
  <c r="K67" i="1"/>
  <c r="J70" i="1"/>
  <c r="J69" i="1" s="1"/>
  <c r="K69" i="1" s="1"/>
  <c r="K63" i="1"/>
  <c r="J66" i="1"/>
  <c r="J65" i="1" s="1"/>
  <c r="K65" i="1" s="1"/>
  <c r="K57" i="1"/>
  <c r="I59" i="1"/>
  <c r="I58" i="1" s="1"/>
  <c r="K58" i="1" s="1"/>
  <c r="K35" i="1"/>
  <c r="J33" i="1"/>
  <c r="F33" i="1"/>
  <c r="I33" i="1"/>
  <c r="K31" i="1"/>
  <c r="K30" i="1"/>
  <c r="J28" i="1"/>
  <c r="G28" i="1"/>
  <c r="E28" i="1"/>
  <c r="F28" i="1"/>
  <c r="H28" i="1"/>
  <c r="I28" i="1"/>
  <c r="D28" i="1"/>
  <c r="K33" i="1" l="1"/>
  <c r="K66" i="1"/>
  <c r="K59" i="1"/>
  <c r="K70" i="1"/>
  <c r="K73" i="1"/>
  <c r="K410" i="1"/>
  <c r="K409" i="1"/>
  <c r="K367" i="1" l="1"/>
  <c r="K368" i="1"/>
  <c r="E369" i="1"/>
  <c r="K369" i="1" s="1"/>
  <c r="F411" i="1" l="1"/>
  <c r="K404" i="1"/>
  <c r="K403" i="1"/>
  <c r="K386" i="1"/>
  <c r="K385" i="1"/>
  <c r="K380" i="1"/>
  <c r="K379" i="1"/>
  <c r="G56" i="1"/>
  <c r="G351" i="1"/>
  <c r="G350" i="1" s="1"/>
  <c r="K411" i="1" l="1"/>
  <c r="F267" i="1"/>
  <c r="I119" i="1"/>
  <c r="K160" i="1"/>
  <c r="G267" i="1" l="1"/>
  <c r="H119" i="1"/>
  <c r="K214" i="1"/>
  <c r="K186" i="1"/>
  <c r="K181" i="1"/>
  <c r="K176" i="1"/>
  <c r="K171" i="1"/>
  <c r="K172" i="1"/>
  <c r="K173" i="1"/>
  <c r="K174" i="1"/>
  <c r="K170" i="1"/>
  <c r="K156" i="1"/>
  <c r="K151" i="1"/>
  <c r="K141" i="1"/>
  <c r="K140" i="1"/>
  <c r="K136" i="1"/>
  <c r="K137" i="1"/>
  <c r="K138" i="1"/>
  <c r="K139" i="1"/>
  <c r="K135" i="1"/>
  <c r="K372" i="1" l="1"/>
  <c r="K370" i="1"/>
  <c r="D24" i="1"/>
  <c r="D25" i="1"/>
  <c r="K107" i="1"/>
  <c r="I109" i="1"/>
  <c r="K109" i="1" s="1"/>
  <c r="K74" i="1"/>
  <c r="G76" i="1"/>
  <c r="K76" i="1" s="1"/>
  <c r="K77" i="1"/>
  <c r="G79" i="1"/>
  <c r="K79" i="1" s="1"/>
  <c r="K54" i="1"/>
  <c r="D22" i="1" l="1"/>
  <c r="K24" i="1"/>
  <c r="K56" i="1"/>
  <c r="I108" i="1"/>
  <c r="K108" i="1" s="1"/>
  <c r="G78" i="1"/>
  <c r="K78" i="1" s="1"/>
  <c r="G55" i="1"/>
  <c r="G75" i="1"/>
  <c r="K75" i="1" s="1"/>
  <c r="E405" i="1"/>
  <c r="K405" i="1" s="1"/>
  <c r="E387" i="1"/>
  <c r="K387" i="1" s="1"/>
  <c r="E381" i="1"/>
  <c r="K381" i="1" s="1"/>
  <c r="K377" i="1"/>
  <c r="K376" i="1"/>
  <c r="E378" i="1"/>
  <c r="K378" i="1" s="1"/>
  <c r="K406" i="1"/>
  <c r="K407" i="1"/>
  <c r="E408" i="1"/>
  <c r="K408" i="1" s="1"/>
  <c r="K401" i="1"/>
  <c r="K400" i="1"/>
  <c r="E402" i="1"/>
  <c r="K402" i="1" s="1"/>
  <c r="K388" i="1"/>
  <c r="K389" i="1"/>
  <c r="E390" i="1"/>
  <c r="K390" i="1" s="1"/>
  <c r="K383" i="1"/>
  <c r="K382" i="1"/>
  <c r="E384" i="1"/>
  <c r="K384" i="1" s="1"/>
  <c r="K365" i="1"/>
  <c r="K364" i="1"/>
  <c r="E366" i="1"/>
  <c r="K366" i="1" s="1"/>
  <c r="E363" i="1"/>
  <c r="K363" i="1" s="1"/>
  <c r="K362" i="1"/>
  <c r="K361" i="1"/>
  <c r="K359" i="1"/>
  <c r="K358" i="1"/>
  <c r="E360" i="1"/>
  <c r="E267" i="1" l="1"/>
  <c r="K267" i="1" s="1"/>
  <c r="K55" i="1"/>
  <c r="K360" i="1"/>
  <c r="K133" i="1"/>
  <c r="K130" i="1"/>
  <c r="K123" i="1"/>
  <c r="K120" i="1"/>
  <c r="K260" i="1" l="1"/>
  <c r="K261" i="1"/>
  <c r="K262" i="1"/>
  <c r="K259" i="1"/>
  <c r="F132" i="1" l="1"/>
  <c r="K132" i="1" s="1"/>
  <c r="F122" i="1"/>
  <c r="K122" i="1" l="1"/>
  <c r="H250" i="1"/>
  <c r="K250" i="1" s="1"/>
  <c r="I250" i="1"/>
  <c r="F250" i="1" l="1"/>
  <c r="E61" i="1" l="1"/>
  <c r="K61" i="1" l="1"/>
  <c r="K62" i="1"/>
  <c r="K60" i="1"/>
  <c r="E52" i="1"/>
  <c r="E49" i="1"/>
  <c r="M43" i="1" s="1"/>
  <c r="K213" i="1" l="1"/>
  <c r="K210" i="1"/>
  <c r="K212" i="1"/>
  <c r="K208" i="1"/>
  <c r="K207" i="1"/>
  <c r="K128" i="1" l="1"/>
  <c r="K127" i="1"/>
  <c r="K167" i="1"/>
  <c r="K168" i="1"/>
  <c r="K193" i="1"/>
  <c r="K192" i="1"/>
  <c r="D190" i="1"/>
  <c r="K190" i="1" s="1"/>
  <c r="D165" i="1"/>
  <c r="K165" i="1" s="1"/>
  <c r="D125" i="1"/>
  <c r="K125" i="1" s="1"/>
  <c r="E26" i="1" l="1"/>
  <c r="F26" i="1"/>
  <c r="G26" i="1"/>
  <c r="H26" i="1"/>
  <c r="I26" i="1"/>
  <c r="D26" i="1"/>
  <c r="E21" i="1" l="1"/>
  <c r="F21" i="1"/>
  <c r="G21" i="1"/>
  <c r="H21" i="1"/>
  <c r="I21" i="1"/>
  <c r="K116" i="1"/>
  <c r="H25" i="1"/>
  <c r="I25" i="1"/>
  <c r="I22" i="1" s="1"/>
  <c r="K53" i="1"/>
  <c r="K52" i="1"/>
  <c r="K49" i="1"/>
  <c r="K50" i="1"/>
  <c r="K51" i="1"/>
  <c r="K47" i="1"/>
  <c r="K48" i="1"/>
  <c r="K42" i="1"/>
  <c r="K38" i="1"/>
  <c r="K34" i="1"/>
  <c r="K36" i="1"/>
  <c r="K37" i="1"/>
  <c r="M33" i="1" s="1"/>
  <c r="K32" i="1"/>
  <c r="H22" i="1" l="1"/>
  <c r="K22" i="1" s="1"/>
  <c r="K25" i="1"/>
  <c r="H43" i="1"/>
  <c r="G43" i="1"/>
  <c r="G19" i="1"/>
  <c r="H115" i="1"/>
  <c r="E115" i="1"/>
  <c r="F110" i="1"/>
  <c r="F20" i="1"/>
  <c r="F115" i="1"/>
  <c r="G110" i="1"/>
  <c r="F19" i="1"/>
  <c r="H20" i="1"/>
  <c r="G20" i="1"/>
  <c r="D21" i="1"/>
  <c r="K21" i="1" s="1"/>
  <c r="D43" i="1"/>
  <c r="F43" i="1"/>
  <c r="I43" i="1"/>
  <c r="I19" i="1"/>
  <c r="E20" i="1"/>
  <c r="D19" i="1"/>
  <c r="G115" i="1"/>
  <c r="K43" i="1" l="1"/>
  <c r="K115" i="1"/>
  <c r="I20" i="1"/>
  <c r="I17" i="1" s="1"/>
  <c r="K113" i="1"/>
  <c r="M22" i="1"/>
  <c r="E19" i="1"/>
  <c r="E17" i="1" s="1"/>
  <c r="D110" i="1"/>
  <c r="D20" i="1"/>
  <c r="K20" i="1" s="1"/>
  <c r="G17" i="1"/>
  <c r="F17" i="1"/>
  <c r="E110" i="1"/>
  <c r="I110" i="1"/>
  <c r="D17" i="1" l="1"/>
  <c r="K112" i="1"/>
  <c r="M110" i="1" s="1"/>
  <c r="H19" i="1" l="1"/>
  <c r="K19" i="1" s="1"/>
  <c r="H110" i="1"/>
  <c r="K110" i="1" l="1"/>
  <c r="M17" i="1" s="1"/>
  <c r="H17" i="1"/>
  <c r="K17" i="1" s="1"/>
</calcChain>
</file>

<file path=xl/sharedStrings.xml><?xml version="1.0" encoding="utf-8"?>
<sst xmlns="http://schemas.openxmlformats.org/spreadsheetml/2006/main" count="636" uniqueCount="160">
  <si>
    <t>«Комплексное развитие сельских территорий»</t>
  </si>
  <si>
    <t>Статус</t>
  </si>
  <si>
    <t xml:space="preserve">Наименование программы , подпрограммы  (в том числе  основного мероприятия),   </t>
  </si>
  <si>
    <t>Источник финансирования</t>
  </si>
  <si>
    <t>Оценка расходов по годам, тыс. рублей</t>
  </si>
  <si>
    <t>2020 год - очередной</t>
  </si>
  <si>
    <t>2021 год</t>
  </si>
  <si>
    <t>2022 год</t>
  </si>
  <si>
    <t>2023 год</t>
  </si>
  <si>
    <t>2024 год</t>
  </si>
  <si>
    <t>2025 год</t>
  </si>
  <si>
    <t>Муниципальная программа Ичалковского муниципального района</t>
  </si>
  <si>
    <t>всего</t>
  </si>
  <si>
    <t>в том числе:</t>
  </si>
  <si>
    <t>-</t>
  </si>
  <si>
    <t>федеральный бюджет и республиканский бюджет</t>
  </si>
  <si>
    <t>местный бюджет</t>
  </si>
  <si>
    <t>внебюджетные источники</t>
  </si>
  <si>
    <t>Подпрограмма 1</t>
  </si>
  <si>
    <t xml:space="preserve"> «Создание условий для обеспечения доступным и комфортным жильем сельского населения»</t>
  </si>
  <si>
    <t>Основное мероприятие 1.1</t>
  </si>
  <si>
    <t>в том числе:  «Улучшение жилищных условий граждан, проживающих на сельских территориях»</t>
  </si>
  <si>
    <t>Основное мероприятие 1.2</t>
  </si>
  <si>
    <t>«Строительство жилья, предоставляемого по договору найма жилого помещения»</t>
  </si>
  <si>
    <t>Основное мероприятие 1.3</t>
  </si>
  <si>
    <t>«Льготная сельская ипотека»</t>
  </si>
  <si>
    <t>Основное мероприятие 1.4</t>
  </si>
  <si>
    <t xml:space="preserve"> «Обустройство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застройку»</t>
  </si>
  <si>
    <t>Строительство водопровода по ул.Терешковой в с.Кемля</t>
  </si>
  <si>
    <t>Всего</t>
  </si>
  <si>
    <t>Строительство линии электропередач по ул.Терешковой в с.Кемля </t>
  </si>
  <si>
    <t>Строительство  газопровода по ул.Новоселов в с.Кемля</t>
  </si>
  <si>
    <t>Строительство дороги по ул.Новоселов в с.Кемля</t>
  </si>
  <si>
    <t>Пподпрограмма 2</t>
  </si>
  <si>
    <t xml:space="preserve"> «Создание и развитие инфраструктуры на сельских территориях»</t>
  </si>
  <si>
    <t>Основное мероприятие 2.1</t>
  </si>
  <si>
    <t xml:space="preserve"> «Благоустройство сельских территорий» в том числе по поселениям</t>
  </si>
  <si>
    <t>Кемлянское поселение Обустройство рукотворного водоема "Пруд Кемлянский на 1-ом Ленинском переулке в с.Кемля" </t>
  </si>
  <si>
    <t>Кемлянское поселение Обустройство детской игровой площадки на ул. П.Н.Абаимовой  в с.Кемля"</t>
  </si>
  <si>
    <t>Кемлянское поселение Обустройство детской игровой площадки по ул. Торбина  в с. Кемля</t>
  </si>
  <si>
    <t>Ичалковское поселение Обустройство детской площадки по ул. Кривошеева в с. Ичалки</t>
  </si>
  <si>
    <t>Оброчинское поселение Обустройство детской площадки в с.Ульянка </t>
  </si>
  <si>
    <t xml:space="preserve">Рождествено-Баевское поселение </t>
  </si>
  <si>
    <t>Восстановление памятника погибшим ВОВ в с. Рождествено</t>
  </si>
  <si>
    <t>Смольненское поселение Обустройство детской площадки по ул. Солнечная в пос. Смольный</t>
  </si>
  <si>
    <t>Основное мероприятие 2.2</t>
  </si>
  <si>
    <t xml:space="preserve"> «Развитие инженерной инфраструктуры на сельских территориях»</t>
  </si>
  <si>
    <t>«Развитие водоснабжения на сельских территориях»</t>
  </si>
  <si>
    <t>Основное мероприятие 2.3</t>
  </si>
  <si>
    <t xml:space="preserve"> «Развитие транспортной инфраструктуры на сельских территориях»</t>
  </si>
  <si>
    <t>Подъезд к железнодорожному вокзалу пос.ст.Оброчное, ул.Почтовая </t>
  </si>
  <si>
    <t>Основное мероприятие 2.4</t>
  </si>
  <si>
    <t xml:space="preserve"> «Современный облик сельских территорий»</t>
  </si>
  <si>
    <t>Разработка проектно-сметной документации по объекту: «Капитальный ремонт МБУ «Центр культуры» Ичалковского муниципального района РМ»</t>
  </si>
  <si>
    <t>Выполнение обследования несущих конструкций здания по объекту: «Капитальный ремонт МБУ «Центр культуры» Ичалковского муниципального района РМ»</t>
  </si>
  <si>
    <t>Разработка инженерно-экологических изысканий по объекту: «Капитальный ремонт МБУ «Центр культуры» Ичалковского муниципального района РМ»</t>
  </si>
  <si>
    <t>Разработка инженерно-геологических изысканий по объекту: «Капитальный ремонт МБУ «Центр культуры» Ичалковского муниципального района РМ»</t>
  </si>
  <si>
    <t>Разработка инженерно-геодезических изысканий по объекту: «Капитальный ремонт МБУ «Центр культуры» Ичалковского муниципального района РМ»</t>
  </si>
  <si>
    <t>Государственная экспертиза ПСД по объекту: «Капитальный ремонт МБУ «Центр культуры» Ичалковского муниципального района РМ»</t>
  </si>
  <si>
    <t>Разработка проектно-сметной документации по объекту: «Капитальный ремонт  здания МДОБУ «Кемлянский детский сад комбинированного вида» Ичалковского муниципального района РМ»</t>
  </si>
  <si>
    <t>Разработка инженерно-экологических изысканий по объекту: «Капитальный ремонт  здания МДОБУ «Кемлянский детский сад комбинированного вида» Ичалковского муниципального района РМ»</t>
  </si>
  <si>
    <t>Разработка инженерно-геологических изысканий по объекту: «Капитальный ремонт  здания МДОБУ «Кемлянский детский сад комбинированного вида» Ичалковского муниципального района РМ»</t>
  </si>
  <si>
    <t>Разработка инженерно-геодезических изысканий по объекту: «Капитальный ремонт  здания МДОБУ «Кемлянский детский сад комбинированного вида» Ичалковского муниципального района РМ»</t>
  </si>
  <si>
    <t>Государственная экспертиза ПСД по объекту: «Капитальный ремонт  здания МДОБУ «Кемлянский детский сад комбинированного вида» Ичалковского муниципального района РМ»</t>
  </si>
  <si>
    <t>Разработка проектно-сметной документации по объекту: «Ремонт  здания «Часть Дворца бракосочетания и Центра молодежного досуга»</t>
  </si>
  <si>
    <t>Государственная экспертиза ПСД по объекту: «Ремонт  здания «Часть Дворца бракосочетания и Центра молодежного досуга»</t>
  </si>
  <si>
    <t>Ремонт  здания «Часть Дворца бракосочетания и Центра молодежного досуга</t>
  </si>
  <si>
    <t>Ремонт фасада Молодежного центра МБУК "Центр культуры"</t>
  </si>
  <si>
    <t>Ремонт Дома творчества МУДОД "Ичалковская ДЮСШ"</t>
  </si>
  <si>
    <t>Разработка проектно-сметной документации по объекту: «Строительство сетей водоснабжения ул. Советская с. Кемля»</t>
  </si>
  <si>
    <t>Разработка инженерно-экологических изысканий по объекту: «Строительство сетей водоснабжения ул. Советская с. Кемля»</t>
  </si>
  <si>
    <t>Государственная экспертиза ПСД по объекту: «Строительство сетей водоснабжения ул. Советская с. Кемля»</t>
  </si>
  <si>
    <t>Строительство локальных очистных сооружений в пос. ст Оброчное</t>
  </si>
  <si>
    <t>Оброчинское сельское поселение</t>
  </si>
  <si>
    <t>Строительство ДК в с.Ульянка</t>
  </si>
  <si>
    <t>Ремонт детского сада в с.Оброчное</t>
  </si>
  <si>
    <t>Строительство сетей водоснабжения по ул. Комсомольская в с. Лада</t>
  </si>
  <si>
    <t>Строительство автомобильной дороги по ул.Терешковой и ул. 30 лет Победы в с.Кемля Ичалковского муниципального района</t>
  </si>
  <si>
    <t>Реконструкция автомобильной дороги по ул. Советская, подъезд к складу семенному в п. Октябрьский Ичалковского муниципального района Республики Мордовия</t>
  </si>
  <si>
    <t>Строительство водопровода по ул. Молодежная в с.Кемля</t>
  </si>
  <si>
    <t xml:space="preserve">Ремонт системы водоснабжения в с.Кергуды </t>
  </si>
  <si>
    <t>Ремонт водонапорной башни по адресу: Ичалковский район, д.Инсаровка</t>
  </si>
  <si>
    <t>Ладское сельское поселение</t>
  </si>
  <si>
    <t>Ремонт водонапорной башни по адресу: Ичалковский район, с.Лада Первомайская</t>
  </si>
  <si>
    <t xml:space="preserve">Пополнение аварийного резерва материальных ресурсов в сфере водоснабжения </t>
  </si>
  <si>
    <t>Ремонт артскважины №24201/2843 по адресу: пос.Смольный, ул.Тополей, д.20</t>
  </si>
  <si>
    <t>Ремонт водопроводных сетей по ул.Набережная, пос.Смольный</t>
  </si>
  <si>
    <t>Ремонт водонапорной башни по адресу: Ичалковский район, с. Рождествено, ул.Первомайская</t>
  </si>
  <si>
    <t>Ремонт артскважины №2823 по адресу: Ичалковский район, с.Кемля, западная часть</t>
  </si>
  <si>
    <t>Ремонт артскважины №2867 по адресу: Ичалковский район, с.Кемля, территория РСУ</t>
  </si>
  <si>
    <t>Ремонт водопроводных сетей по ул.Победы с.Кемля</t>
  </si>
  <si>
    <t>к постановлению администрации</t>
  </si>
  <si>
    <t>Ичалковского муниципального района</t>
  </si>
  <si>
    <t>«Приложение 5</t>
  </si>
  <si>
    <t>к Муниципальной программе</t>
  </si>
  <si>
    <t>Ресурсное обеспечение</t>
  </si>
  <si>
    <t>и прогнозная (справочная) оценка расходов за счет всех источников финансирования на реализацию целей</t>
  </si>
  <si>
    <t>Муниципальной программы Ичалковского муниципального района «Комплексное развитие сельских территорий»</t>
  </si>
  <si>
    <t>2 000,00</t>
  </si>
  <si>
    <t>Строительство газопровода по ул. Молодежная в с.Кемля</t>
  </si>
  <si>
    <t>Реконструкция автомобильной дороги по ул.Мира, подъезд к складу для зерна в п.ст.Оброчное Ичалковского муниципального района</t>
  </si>
  <si>
    <t xml:space="preserve">Ремонт Памятника воинам, погибшим в Великой Отечественной войне 1941-1945 гг., в с. Кемля Ичалковского района Республики Мордовия </t>
  </si>
  <si>
    <t>Ремонт системы уличного освещения ул. Советской в с. Кемля Ичалковского муниципального района Республики Мордовия (1-этап)</t>
  </si>
  <si>
    <t xml:space="preserve"> Ремонт Памятника воинам, погибшим в Великой Отечественной войне 1941-1945 гг., с. Кергуды, Ичалковского района Республики Мордовия</t>
  </si>
  <si>
    <t>Обустройство детской игровой площадки в с. Кергуды Ичалковского муниципального района Республики Мордовия</t>
  </si>
  <si>
    <t>Обустройство зоны отдыха "Винный Пруд"  в с. Кемля Ичалковского муниципального района Республики Мордовия</t>
  </si>
  <si>
    <t>Благоустройство береговой линии пруда расположенного на ул. Кооперативная с. Ичалки с созданием безопасной зоны здорового отдыха</t>
  </si>
  <si>
    <t>Обустройство территории воркаут площадки с уличными тренажерами  по адресу: Республика Мордовия, Ичалковский район, с. Ичалки, ул. Школьная</t>
  </si>
  <si>
    <t xml:space="preserve">Обустройство территории детской игровой площадки по адресу: Республика
Мордовия, Ичалковский район, с. Ичалки , ул Кривошеева
</t>
  </si>
  <si>
    <t>Комплексное обустройство сквера с ремонтом общественного колодца по адресу: Республика Мордовия, Ичалковский район, с. Ичалки, ул. Первомайская</t>
  </si>
  <si>
    <t>Обустройство детской площадки с.Рождествено. Ичалковского муниципального района РМ</t>
  </si>
  <si>
    <t>Обустройство детской площадки с.Баево Ичалковского муниципального района РМ</t>
  </si>
  <si>
    <t>Обустройство спортивной площадки п.ст.Оброчное Ичалковского муниципального района РМ</t>
  </si>
  <si>
    <t>Обустройство спортивной площадки в с.Гуляево Ичалковского района Республики Мордовия</t>
  </si>
  <si>
    <t>Оброчинское поселение Обустройство спортивной площадки в с.Ульянка Ичалковского муниципального района РМ</t>
  </si>
  <si>
    <t>Ремонт памятника воинам ВОВ в с. Новые Ичалки Ичалковского муниципального района РМ</t>
  </si>
  <si>
    <t>Оброчинское поселение         Ремонт памятника воинам ВОВ в с. Новые Ичалки Ичалковского муниципального района РМ</t>
  </si>
  <si>
    <t>Рождествено-Баевское поселение                          Обустройство детской площадки с.Рождествено. Ичалковского муниципального района РМ</t>
  </si>
  <si>
    <t>Рождествено-Баевское поселение                    Обустройство детской площадки с.Баево Ичалковского муниципального района РМ</t>
  </si>
  <si>
    <t>Рождествено-Баевское поселение                       Обустройство спортивной площадки п.ст.Оброчное Ичалковского муниципального района РМ</t>
  </si>
  <si>
    <t>Гуляевское сельское поселение                     Обустройство спортивной площадки в с.Гуляево Ичалковского района Республики Мордовия</t>
  </si>
  <si>
    <t>Рождествено-Баевское поселение                             Обустройство детской площадки в п.ст.Оброчное Ичалковского муниципального района РМ</t>
  </si>
  <si>
    <t xml:space="preserve"> Ичалковское сельское поселение                   Комплексное обустройство сквера с ремонтом общественного колодца по адресу: Республика Мордовия, Ичалковский район, с. Ичалки, ул. Первомайская</t>
  </si>
  <si>
    <t xml:space="preserve"> Ичалковское сельское поселение                                Обустройство территории детской игровой площадки по адресу: Республика
Мордовия, Ичалковский район, с. Ичалки , ул Кривошеева
</t>
  </si>
  <si>
    <t xml:space="preserve"> Ичалковское сельское поселение                         Обустройство территории воркаут площадки с уличными тренажерами  по адресу: Республика Мордовия, Ичалковский район, с. Ичалки, ул. Школьная</t>
  </si>
  <si>
    <t xml:space="preserve"> Ичалковское сельское поселение                 Благоустройство береговой линии пруда расположенного на ул. Кооперативная с. Ичалки с созданием безопасной зоны здорового отдыха</t>
  </si>
  <si>
    <t>Кемлянское сельское поселение                       Обустройство зоны отдыха "Винный Пруд"  в с. Кемля Ичалковского муниципального района Республики Мордовия</t>
  </si>
  <si>
    <t>Кемлянское сельское поселение                          Обустройство детской игровой площадки в с. Кергуды Ичалковского муниципального района Республики Мордовия</t>
  </si>
  <si>
    <t>Кемлянское сельское поселение                    Ремонт системы уличного освещения ул. Советской в с. Кемля Ичалковского муниципального района Республики Мордовия (2-этап)</t>
  </si>
  <si>
    <t xml:space="preserve">Кемлянское поселение              Ремонт Памятника воинам, погибшим в Великой Отечественной войне 1941-1945 гг., в с. Кемля Ичалковского района Республики Мордовия </t>
  </si>
  <si>
    <t>Кемлянское поселение                  Ремонт системы уличного освещения ул. Советской в с. Кемля Ичалковского муниципального района Республики Мордовия (1-этап)</t>
  </si>
  <si>
    <t>Кемлянское поселение                           Ремонт Памятника воинам, погибшим в Великой Отечественной войне 1941-1945 гг., с. Кергуды, Ичалковского района Республики Мордовия</t>
  </si>
  <si>
    <t>Разработка проектно-сметной документации по объекту: "Строительство водопроводных сетей  по ул.Строителей в с.Кемля"</t>
  </si>
  <si>
    <t>Разработка проектно-сметной документации по объекту: "Строительство газопроводных сетей  по ул.Строителей в с.Кемля"</t>
  </si>
  <si>
    <t>Выполнение работ по инженерно-гидрометеорологическим изысканиям ул.Строителей в с.Кемля</t>
  </si>
  <si>
    <t>Выполнение работ по инженерно-экологическим  изысканиям ул.Строителей в с.Кемля</t>
  </si>
  <si>
    <t>Выполнение  работ по инженерно-геологическим изысканиям ул.Строителей в с.Кемля</t>
  </si>
  <si>
    <t>Выполнение  работ по инженерно-геодезическим  изысканиям ул.Строителей в с.Кемля</t>
  </si>
  <si>
    <t>Выполнение работ по изготовлению проекта межжевания территории ул.Строителей в с.Кемля</t>
  </si>
  <si>
    <t>Выполнение работ по прохождению эекспертизы проектно-сметной документации:  "Строительство водопроводных сетей  по ул.Строителей в с.Кемля Ичалковского муниципального района Республики Мордовия"</t>
  </si>
  <si>
    <t>Выполнение работ по прохождению эекспертизы проектно-сметной документации:  "Строительство газопроводных сетей  по ул.Строителей в с.Кемля Ичалковского муниципального района Республики Мордовия"</t>
  </si>
  <si>
    <t>Строительство дороги по ул. Молодежная в с.Кемля</t>
  </si>
  <si>
    <t>Приобретение мобильного ветеринарного пункта на колесном транспортном средстве с оснащением для оказания ветеринарной помощи и проведения профилактических мероприятий</t>
  </si>
  <si>
    <t xml:space="preserve">Организация бесплатного доступа к сети интернет с точкой доступа сети Wi-Fi, по адресу: Республика Мордовия, Ичалковский район, с.Кемля, ул. П.Н.Абаимовой (детская игровая площадка) </t>
  </si>
  <si>
    <t>Капитальный ремонт здания МДОБУ "Кемлянский детский сад комбинарованного вида" Ичалковского муниципального района Республики Мордовия по адресу: Республика Мордовия, Ичалковский район, с.Кемля, пер.Больничный, д.11</t>
  </si>
  <si>
    <t>Капитальный ремонт МБУ «Центр культуры» Ичалковского муниципального района Республики Мордовия по адресу: Республика Мордовия, Ичалковский район, с.Кемля, ул.Советская, д.41</t>
  </si>
  <si>
    <t>Выполнение работ по разработке проекта межевания территории и проекта аланирования территории линейного объекта: "Строительство сетей водоснабжения ул.Советская с.Кемля"</t>
  </si>
  <si>
    <t>Разработка проектно-сметной документации по объекту:  "Организация бесплатного доступа к сети интернет с точкой доступа сети Wi-Fi, по адресу: Республика Мордовия, Ичалковский район, с.Кемля, ул. П.Н.Абаимовой (детская игровая площадка)"</t>
  </si>
  <si>
    <t>Кемлянское сельское поселение</t>
  </si>
  <si>
    <t>Строительство  автомобильной дороги по ул. Строителей в с.Кемля</t>
  </si>
  <si>
    <t>Строительство газопроводных сетей по ул. Строителей в с.Кемля</t>
  </si>
  <si>
    <t>Строительство водопроводных сетей по ул. Строителей в с.Кемля</t>
  </si>
  <si>
    <t>2026 год</t>
  </si>
  <si>
    <t>Мобильная утилизационная установка для уничтожения биологических отходов</t>
  </si>
  <si>
    <t>Ветеринарная клиника районной ветеринарной станции (с амбулаторным и вспомогательным корпусом) в с.Кемля</t>
  </si>
  <si>
    <t>Итого 2020-2026</t>
  </si>
  <si>
    <t>Обеспечение инженерной инфраструктурой комплексной застройки ул.Новоселов в с. Кемля Ичалковского муниципального района Республики Мордовия (строительство сетей водоснабжения)</t>
  </si>
  <si>
    <t>».</t>
  </si>
  <si>
    <t xml:space="preserve">Приложение </t>
  </si>
  <si>
    <r>
      <t xml:space="preserve">                                                                                                                                                                                                                        от   17. 01.2024                    </t>
    </r>
    <r>
      <rPr>
        <u/>
        <sz val="14"/>
        <color theme="1"/>
        <rFont val="Times New Roman"/>
        <family val="1"/>
        <charset val="204"/>
      </rPr>
      <t xml:space="preserve"> №  9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</si>
</sst>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0"/>
    <numFmt numFmtId="165" formatCode="0.000"/>
    <numFmt numFmtId="166" formatCode="0.0"/>
    <numFmt numFmtId="167" formatCode="#,##0.0000"/>
    <numFmt numFmtId="168" formatCode="0.0000"/>
    <numFmt numFmtId="169" formatCode="#,##0.00000"/>
    <numFmt numFmtId="170" formatCode="0.00000"/>
  </numFmts>
  <fonts count="10" x14ac:knownFonts="1">
    <font>
      <sz val="11"/>
      <color theme="1"/>
      <name val="Times New Roman"/>
      <family val="2"/>
      <charset val="204"/>
    </font>
    <font>
      <u/>
      <sz val="11"/>
      <color theme="10"/>
      <name val="Times New Roman"/>
      <family val="2"/>
      <charset val="204"/>
    </font>
    <font>
      <sz val="14"/>
      <color theme="1"/>
      <name val="Times New Roman"/>
      <family val="2"/>
      <charset val="204"/>
    </font>
    <font>
      <u/>
      <sz val="14"/>
      <color theme="10"/>
      <name val="Times New Roman"/>
      <family val="2"/>
      <charset val="204"/>
    </font>
    <font>
      <b/>
      <sz val="14"/>
      <color rgb="FF000000"/>
      <name val="Times New Roman"/>
      <family val="2"/>
      <charset val="204"/>
    </font>
    <font>
      <sz val="14"/>
      <color rgb="FF000000"/>
      <name val="Times New Roman"/>
      <family val="2"/>
      <charset val="204"/>
    </font>
    <font>
      <sz val="14"/>
      <name val="Times New Roman"/>
      <family val="2"/>
      <charset val="204"/>
    </font>
    <font>
      <sz val="13"/>
      <color rgb="FF000000"/>
      <name val="Times New Roman"/>
      <family val="2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59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2" fillId="0" borderId="0" xfId="0" applyNumberFormat="1" applyFont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167" fontId="5" fillId="2" borderId="0" xfId="0" applyNumberFormat="1" applyFont="1" applyFill="1" applyAlignment="1">
      <alignment vertical="center"/>
    </xf>
    <xf numFmtId="0" fontId="2" fillId="3" borderId="2" xfId="0" applyFont="1" applyFill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vertical="center" wrapText="1"/>
    </xf>
    <xf numFmtId="165" fontId="2" fillId="0" borderId="0" xfId="0" applyNumberFormat="1" applyFont="1" applyAlignment="1">
      <alignment vertical="center" wrapText="1"/>
    </xf>
    <xf numFmtId="0" fontId="5" fillId="3" borderId="2" xfId="0" applyFont="1" applyFill="1" applyBorder="1" applyAlignment="1">
      <alignment horizontal="left" vertical="center" wrapText="1"/>
    </xf>
    <xf numFmtId="4" fontId="5" fillId="3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165" fontId="5" fillId="3" borderId="2" xfId="0" applyNumberFormat="1" applyFont="1" applyFill="1" applyBorder="1" applyAlignment="1">
      <alignment horizontal="center" vertical="center"/>
    </xf>
    <xf numFmtId="165" fontId="2" fillId="3" borderId="2" xfId="0" applyNumberFormat="1" applyFont="1" applyFill="1" applyBorder="1" applyAlignment="1">
      <alignment horizontal="center" vertical="center"/>
    </xf>
    <xf numFmtId="2" fontId="5" fillId="3" borderId="2" xfId="0" applyNumberFormat="1" applyFont="1" applyFill="1" applyBorder="1" applyAlignment="1">
      <alignment horizontal="center" vertical="center"/>
    </xf>
    <xf numFmtId="167" fontId="5" fillId="3" borderId="2" xfId="0" applyNumberFormat="1" applyFont="1" applyFill="1" applyBorder="1" applyAlignment="1">
      <alignment horizontal="center" vertical="center"/>
    </xf>
    <xf numFmtId="168" fontId="5" fillId="3" borderId="2" xfId="0" applyNumberFormat="1" applyFont="1" applyFill="1" applyBorder="1" applyAlignment="1">
      <alignment horizontal="center" vertical="center"/>
    </xf>
    <xf numFmtId="170" fontId="5" fillId="3" borderId="2" xfId="0" applyNumberFormat="1" applyFont="1" applyFill="1" applyBorder="1" applyAlignment="1">
      <alignment horizontal="center" vertical="center"/>
    </xf>
    <xf numFmtId="2" fontId="2" fillId="3" borderId="2" xfId="0" applyNumberFormat="1" applyFont="1" applyFill="1" applyBorder="1" applyAlignment="1">
      <alignment horizontal="center" vertical="center"/>
    </xf>
    <xf numFmtId="2" fontId="6" fillId="3" borderId="2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165" fontId="5" fillId="3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168" fontId="2" fillId="3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165" fontId="5" fillId="3" borderId="2" xfId="0" applyNumberFormat="1" applyFont="1" applyFill="1" applyBorder="1" applyAlignment="1">
      <alignment horizontal="center" vertical="center"/>
    </xf>
    <xf numFmtId="2" fontId="5" fillId="3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4" fontId="5" fillId="3" borderId="2" xfId="0" applyNumberFormat="1" applyFont="1" applyFill="1" applyBorder="1" applyAlignment="1">
      <alignment horizontal="center" vertical="center"/>
    </xf>
    <xf numFmtId="2" fontId="2" fillId="3" borderId="2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2" fillId="0" borderId="0" xfId="0" applyFont="1"/>
    <xf numFmtId="2" fontId="6" fillId="3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 wrapText="1"/>
    </xf>
    <xf numFmtId="2" fontId="5" fillId="3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2" fillId="0" borderId="0" xfId="0" applyFont="1"/>
    <xf numFmtId="2" fontId="2" fillId="3" borderId="2" xfId="0" applyNumberFormat="1" applyFont="1" applyFill="1" applyBorder="1" applyAlignment="1">
      <alignment horizontal="center" vertical="center"/>
    </xf>
    <xf numFmtId="166" fontId="2" fillId="3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/>
    </xf>
    <xf numFmtId="4" fontId="5" fillId="3" borderId="2" xfId="0" applyNumberFormat="1" applyFont="1" applyFill="1" applyBorder="1" applyAlignment="1">
      <alignment horizontal="center" vertical="center"/>
    </xf>
    <xf numFmtId="0" fontId="2" fillId="0" borderId="0" xfId="0" applyFont="1"/>
    <xf numFmtId="164" fontId="5" fillId="3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64" fontId="5" fillId="2" borderId="2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4" fontId="5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vertical="center" wrapText="1"/>
    </xf>
    <xf numFmtId="4" fontId="5" fillId="4" borderId="2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center" vertical="center"/>
    </xf>
    <xf numFmtId="169" fontId="9" fillId="3" borderId="2" xfId="0" applyNumberFormat="1" applyFont="1" applyFill="1" applyBorder="1" applyAlignment="1">
      <alignment horizontal="center" vertical="center"/>
    </xf>
    <xf numFmtId="170" fontId="2" fillId="3" borderId="2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4" fontId="5" fillId="3" borderId="2" xfId="0" applyNumberFormat="1" applyFont="1" applyFill="1" applyBorder="1" applyAlignment="1">
      <alignment horizontal="center" vertical="center"/>
    </xf>
    <xf numFmtId="2" fontId="5" fillId="3" borderId="2" xfId="0" applyNumberFormat="1" applyFont="1" applyFill="1" applyBorder="1" applyAlignment="1">
      <alignment horizontal="center" vertical="center"/>
    </xf>
    <xf numFmtId="0" fontId="2" fillId="0" borderId="0" xfId="0" applyFont="1"/>
    <xf numFmtId="2" fontId="6" fillId="3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2" fillId="0" borderId="0" xfId="0" applyFont="1" applyBorder="1"/>
    <xf numFmtId="0" fontId="2" fillId="0" borderId="0" xfId="0" applyFont="1" applyBorder="1" applyAlignment="1">
      <alignment wrapText="1"/>
    </xf>
    <xf numFmtId="165" fontId="2" fillId="0" borderId="0" xfId="0" applyNumberFormat="1" applyFont="1" applyBorder="1"/>
    <xf numFmtId="165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165" fontId="2" fillId="3" borderId="2" xfId="0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67" fontId="5" fillId="3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2" fontId="5" fillId="3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165" fontId="5" fillId="3" borderId="2" xfId="0" applyNumberFormat="1" applyFont="1" applyFill="1" applyBorder="1" applyAlignment="1">
      <alignment horizontal="center" vertical="center"/>
    </xf>
    <xf numFmtId="165" fontId="5" fillId="3" borderId="6" xfId="0" applyNumberFormat="1" applyFont="1" applyFill="1" applyBorder="1" applyAlignment="1">
      <alignment horizontal="center" vertical="center"/>
    </xf>
    <xf numFmtId="165" fontId="5" fillId="3" borderId="7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4" fontId="5" fillId="3" borderId="2" xfId="0" applyNumberFormat="1" applyFont="1" applyFill="1" applyBorder="1" applyAlignment="1">
      <alignment horizontal="center" vertical="center"/>
    </xf>
    <xf numFmtId="169" fontId="5" fillId="3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2" fontId="2" fillId="3" borderId="2" xfId="0" applyNumberFormat="1" applyFont="1" applyFill="1" applyBorder="1" applyAlignment="1">
      <alignment horizontal="center" vertical="center"/>
    </xf>
    <xf numFmtId="168" fontId="5" fillId="3" borderId="2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165" fontId="2" fillId="3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167" fontId="5" fillId="3" borderId="6" xfId="0" applyNumberFormat="1" applyFont="1" applyFill="1" applyBorder="1" applyAlignment="1">
      <alignment horizontal="center" vertical="center"/>
    </xf>
    <xf numFmtId="167" fontId="5" fillId="3" borderId="7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left" vertical="center" wrapText="1"/>
    </xf>
    <xf numFmtId="4" fontId="5" fillId="4" borderId="2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2" fontId="6" fillId="3" borderId="2" xfId="0" applyNumberFormat="1" applyFont="1" applyFill="1" applyBorder="1" applyAlignment="1">
      <alignment horizontal="center" vertical="center"/>
    </xf>
    <xf numFmtId="166" fontId="5" fillId="3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1" applyFont="1" applyAlignment="1">
      <alignment horizontal="right" vertical="center"/>
    </xf>
    <xf numFmtId="0" fontId="2" fillId="0" borderId="0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2" fontId="6" fillId="3" borderId="6" xfId="0" applyNumberFormat="1" applyFont="1" applyFill="1" applyBorder="1" applyAlignment="1">
      <alignment horizontal="center" vertical="center"/>
    </xf>
    <xf numFmtId="2" fontId="6" fillId="3" borderId="7" xfId="0" applyNumberFormat="1" applyFont="1" applyFill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5"/>
  <sheetViews>
    <sheetView tabSelected="1" view="pageBreakPreview" zoomScale="73" zoomScaleNormal="100" zoomScaleSheetLayoutView="73" workbookViewId="0">
      <pane ySplit="15" topLeftCell="A385" activePane="bottomLeft" state="frozen"/>
      <selection pane="bottomLeft" activeCell="H324" sqref="H324"/>
    </sheetView>
  </sheetViews>
  <sheetFormatPr defaultRowHeight="18.75" x14ac:dyDescent="0.3"/>
  <cols>
    <col min="1" max="1" width="20.28515625" style="1" customWidth="1"/>
    <col min="2" max="2" width="37.5703125" style="1" customWidth="1"/>
    <col min="3" max="3" width="24.85546875" style="1" customWidth="1"/>
    <col min="4" max="4" width="15.42578125" style="1" bestFit="1" customWidth="1"/>
    <col min="5" max="5" width="17" style="1" customWidth="1"/>
    <col min="6" max="9" width="15.7109375" style="1" bestFit="1" customWidth="1"/>
    <col min="10" max="10" width="15.7109375" style="39" customWidth="1"/>
    <col min="11" max="11" width="11.42578125" style="1" bestFit="1" customWidth="1"/>
    <col min="12" max="12" width="10" style="1" bestFit="1" customWidth="1"/>
    <col min="13" max="13" width="19.7109375" style="1" customWidth="1"/>
    <col min="14" max="16384" width="9.140625" style="1"/>
  </cols>
  <sheetData>
    <row r="1" spans="1:13" x14ac:dyDescent="0.3">
      <c r="A1" s="144" t="s">
        <v>158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3" x14ac:dyDescent="0.3">
      <c r="A2" s="144" t="s">
        <v>91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</row>
    <row r="3" spans="1:13" x14ac:dyDescent="0.3">
      <c r="A3" s="144" t="s">
        <v>92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</row>
    <row r="4" spans="1:13" x14ac:dyDescent="0.3">
      <c r="A4" s="145" t="s">
        <v>159</v>
      </c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</row>
    <row r="5" spans="1:13" x14ac:dyDescent="0.3">
      <c r="A5" s="144" t="s">
        <v>93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</row>
    <row r="6" spans="1:13" x14ac:dyDescent="0.3">
      <c r="A6" s="146" t="s">
        <v>94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</row>
    <row r="7" spans="1:13" x14ac:dyDescent="0.3">
      <c r="A7" s="144" t="s">
        <v>92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</row>
    <row r="8" spans="1:13" x14ac:dyDescent="0.3">
      <c r="A8" s="144" t="s">
        <v>0</v>
      </c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</row>
    <row r="9" spans="1:13" x14ac:dyDescent="0.3">
      <c r="A9" s="143"/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</row>
    <row r="10" spans="1:13" x14ac:dyDescent="0.3">
      <c r="A10" s="141" t="s">
        <v>95</v>
      </c>
      <c r="B10" s="141"/>
      <c r="C10" s="141"/>
      <c r="D10" s="141"/>
      <c r="E10" s="141"/>
      <c r="F10" s="141"/>
      <c r="G10" s="141"/>
      <c r="H10" s="141"/>
      <c r="I10" s="141"/>
      <c r="J10" s="141"/>
      <c r="K10" s="141"/>
      <c r="L10" s="141"/>
    </row>
    <row r="11" spans="1:13" x14ac:dyDescent="0.3">
      <c r="A11" s="142" t="s">
        <v>96</v>
      </c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</row>
    <row r="12" spans="1:13" x14ac:dyDescent="0.3">
      <c r="A12" s="142" t="s">
        <v>97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</row>
    <row r="13" spans="1:13" x14ac:dyDescent="0.3">
      <c r="A13" s="143"/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13" ht="75" customHeight="1" x14ac:dyDescent="0.3">
      <c r="A14" s="123" t="s">
        <v>1</v>
      </c>
      <c r="B14" s="124" t="s">
        <v>2</v>
      </c>
      <c r="C14" s="125" t="s">
        <v>3</v>
      </c>
      <c r="D14" s="94" t="s">
        <v>4</v>
      </c>
      <c r="E14" s="95"/>
      <c r="F14" s="95"/>
      <c r="G14" s="95"/>
      <c r="H14" s="95"/>
      <c r="I14" s="95"/>
      <c r="J14" s="95"/>
      <c r="K14" s="95"/>
      <c r="L14" s="96"/>
      <c r="M14" s="2"/>
    </row>
    <row r="15" spans="1:13" ht="57" customHeight="1" x14ac:dyDescent="0.3">
      <c r="A15" s="123"/>
      <c r="B15" s="124"/>
      <c r="C15" s="125"/>
      <c r="D15" s="3" t="s">
        <v>5</v>
      </c>
      <c r="E15" s="4" t="s">
        <v>6</v>
      </c>
      <c r="F15" s="4" t="s">
        <v>7</v>
      </c>
      <c r="G15" s="4" t="s">
        <v>8</v>
      </c>
      <c r="H15" s="4" t="s">
        <v>9</v>
      </c>
      <c r="I15" s="4" t="s">
        <v>10</v>
      </c>
      <c r="J15" s="42" t="s">
        <v>152</v>
      </c>
      <c r="K15" s="124" t="s">
        <v>155</v>
      </c>
      <c r="L15" s="124"/>
      <c r="M15" s="2"/>
    </row>
    <row r="16" spans="1:13" ht="15.75" customHeight="1" x14ac:dyDescent="0.3">
      <c r="A16" s="4">
        <v>1</v>
      </c>
      <c r="B16" s="4">
        <v>2</v>
      </c>
      <c r="C16" s="5">
        <v>3</v>
      </c>
      <c r="D16" s="4">
        <v>4</v>
      </c>
      <c r="E16" s="4">
        <v>5</v>
      </c>
      <c r="F16" s="4">
        <v>6</v>
      </c>
      <c r="G16" s="4">
        <v>7</v>
      </c>
      <c r="H16" s="4">
        <v>8</v>
      </c>
      <c r="I16" s="4">
        <v>9</v>
      </c>
      <c r="J16" s="42"/>
      <c r="K16" s="123"/>
      <c r="L16" s="123"/>
      <c r="M16" s="2"/>
    </row>
    <row r="17" spans="1:13" x14ac:dyDescent="0.3">
      <c r="A17" s="122" t="s">
        <v>11</v>
      </c>
      <c r="B17" s="93" t="s">
        <v>0</v>
      </c>
      <c r="C17" s="9" t="s">
        <v>12</v>
      </c>
      <c r="D17" s="15">
        <f>D19+D20+D21</f>
        <v>27117.264000000003</v>
      </c>
      <c r="E17" s="15">
        <f>E19+E20+E21</f>
        <v>27520.983</v>
      </c>
      <c r="F17" s="15">
        <f t="shared" ref="F17:H17" si="0">F19+F20+F21</f>
        <v>26823.166000000001</v>
      </c>
      <c r="G17" s="15">
        <f t="shared" si="0"/>
        <v>82757.230019999988</v>
      </c>
      <c r="H17" s="15">
        <f t="shared" si="0"/>
        <v>437094.24300000007</v>
      </c>
      <c r="I17" s="15">
        <f>I19+I20+I21</f>
        <v>240451.11591000002</v>
      </c>
      <c r="J17" s="41">
        <f>J19+J20+J21</f>
        <v>162703.81699999998</v>
      </c>
      <c r="K17" s="101">
        <f>SUM(D17:J17)</f>
        <v>1004467.8189300001</v>
      </c>
      <c r="L17" s="101"/>
      <c r="M17" s="6">
        <f>K22+K110</f>
        <v>1004467.8189300001</v>
      </c>
    </row>
    <row r="18" spans="1:13" x14ac:dyDescent="0.3">
      <c r="A18" s="122"/>
      <c r="B18" s="93"/>
      <c r="C18" s="9" t="s">
        <v>13</v>
      </c>
      <c r="D18" s="15"/>
      <c r="E18" s="15"/>
      <c r="F18" s="15"/>
      <c r="G18" s="15"/>
      <c r="H18" s="15"/>
      <c r="I18" s="15"/>
      <c r="J18" s="41"/>
      <c r="K18" s="101"/>
      <c r="L18" s="101"/>
      <c r="M18" s="2"/>
    </row>
    <row r="19" spans="1:13" ht="75" x14ac:dyDescent="0.3">
      <c r="A19" s="122"/>
      <c r="B19" s="93"/>
      <c r="C19" s="9" t="s">
        <v>15</v>
      </c>
      <c r="D19" s="15">
        <f t="shared" ref="D19:J21" si="1">D24+D112</f>
        <v>22700.275000000001</v>
      </c>
      <c r="E19" s="15">
        <f t="shared" si="1"/>
        <v>26072.768</v>
      </c>
      <c r="F19" s="15">
        <f t="shared" si="1"/>
        <v>20699.418000000001</v>
      </c>
      <c r="G19" s="15">
        <f t="shared" si="1"/>
        <v>78508.486819999991</v>
      </c>
      <c r="H19" s="15">
        <f t="shared" si="1"/>
        <v>428906.87700000004</v>
      </c>
      <c r="I19" s="15">
        <f t="shared" si="1"/>
        <v>227486.15048709002</v>
      </c>
      <c r="J19" s="45">
        <f t="shared" si="1"/>
        <v>148940.48019</v>
      </c>
      <c r="K19" s="101">
        <f>SUM(D19:J19)</f>
        <v>953314.45549709001</v>
      </c>
      <c r="L19" s="101"/>
      <c r="M19" s="7"/>
    </row>
    <row r="20" spans="1:13" x14ac:dyDescent="0.3">
      <c r="A20" s="122"/>
      <c r="B20" s="93"/>
      <c r="C20" s="9" t="s">
        <v>16</v>
      </c>
      <c r="D20" s="15">
        <f t="shared" si="1"/>
        <v>2805.069</v>
      </c>
      <c r="E20" s="15">
        <f t="shared" si="1"/>
        <v>481.07500000000005</v>
      </c>
      <c r="F20" s="15">
        <f t="shared" si="1"/>
        <v>6123.7479999999996</v>
      </c>
      <c r="G20" s="15">
        <f t="shared" si="1"/>
        <v>2476.0962</v>
      </c>
      <c r="H20" s="15">
        <f t="shared" si="1"/>
        <v>490.9380000000001</v>
      </c>
      <c r="I20" s="15">
        <f t="shared" si="1"/>
        <v>705.95878291000008</v>
      </c>
      <c r="J20" s="45">
        <f t="shared" si="1"/>
        <v>1434.3768099999998</v>
      </c>
      <c r="K20" s="101">
        <f>SUM(D20:J20)</f>
        <v>14517.26179291</v>
      </c>
      <c r="L20" s="101"/>
      <c r="M20" s="2"/>
    </row>
    <row r="21" spans="1:13" ht="37.5" x14ac:dyDescent="0.3">
      <c r="A21" s="122"/>
      <c r="B21" s="93"/>
      <c r="C21" s="9" t="s">
        <v>17</v>
      </c>
      <c r="D21" s="15">
        <f t="shared" si="1"/>
        <v>1611.92</v>
      </c>
      <c r="E21" s="15">
        <f t="shared" si="1"/>
        <v>967.14</v>
      </c>
      <c r="F21" s="15">
        <f t="shared" si="1"/>
        <v>0</v>
      </c>
      <c r="G21" s="15">
        <f t="shared" si="1"/>
        <v>1772.6469999999999</v>
      </c>
      <c r="H21" s="15">
        <f t="shared" si="1"/>
        <v>7696.427999999999</v>
      </c>
      <c r="I21" s="15">
        <f t="shared" si="1"/>
        <v>12259.00664</v>
      </c>
      <c r="J21" s="45">
        <f t="shared" si="1"/>
        <v>12328.96</v>
      </c>
      <c r="K21" s="101">
        <f>SUM(D21:J21)</f>
        <v>36636.101639999993</v>
      </c>
      <c r="L21" s="101"/>
      <c r="M21" s="2"/>
    </row>
    <row r="22" spans="1:13" x14ac:dyDescent="0.3">
      <c r="A22" s="126" t="s">
        <v>18</v>
      </c>
      <c r="B22" s="103" t="s">
        <v>19</v>
      </c>
      <c r="C22" s="58" t="s">
        <v>12</v>
      </c>
      <c r="D22" s="59">
        <f>D24+D25+D26</f>
        <v>13731.25</v>
      </c>
      <c r="E22" s="59">
        <f t="shared" ref="E22:J22" si="2">E24+E25+E26</f>
        <v>22256.061999999998</v>
      </c>
      <c r="F22" s="59">
        <f t="shared" si="2"/>
        <v>10712.137999999999</v>
      </c>
      <c r="G22" s="59">
        <f t="shared" si="2"/>
        <v>51503.094019999997</v>
      </c>
      <c r="H22" s="59">
        <f t="shared" si="2"/>
        <v>19549.143</v>
      </c>
      <c r="I22" s="59">
        <f t="shared" si="2"/>
        <v>92307.657000000007</v>
      </c>
      <c r="J22" s="59">
        <f t="shared" si="2"/>
        <v>22803.816999999999</v>
      </c>
      <c r="K22" s="121">
        <f>SUM(D22:J22)</f>
        <v>232863.16102000003</v>
      </c>
      <c r="L22" s="121"/>
      <c r="M22" s="60">
        <f>K24+K25+K27</f>
        <v>232863.16101999997</v>
      </c>
    </row>
    <row r="23" spans="1:13" x14ac:dyDescent="0.3">
      <c r="A23" s="126"/>
      <c r="B23" s="103"/>
      <c r="C23" s="58" t="s">
        <v>13</v>
      </c>
      <c r="D23" s="61"/>
      <c r="E23" s="61"/>
      <c r="F23" s="61"/>
      <c r="G23" s="61"/>
      <c r="H23" s="61"/>
      <c r="I23" s="61"/>
      <c r="J23" s="61"/>
      <c r="K23" s="126"/>
      <c r="L23" s="126"/>
      <c r="M23" s="62"/>
    </row>
    <row r="24" spans="1:13" ht="75" x14ac:dyDescent="0.3">
      <c r="A24" s="126"/>
      <c r="B24" s="103"/>
      <c r="C24" s="58" t="s">
        <v>15</v>
      </c>
      <c r="D24" s="63">
        <f>D30+D35+D45</f>
        <v>12038.735000000001</v>
      </c>
      <c r="E24" s="63">
        <f t="shared" ref="E24:J24" si="3">E30+E35+E45</f>
        <v>21224.591</v>
      </c>
      <c r="F24" s="63">
        <f t="shared" si="3"/>
        <v>6751.4</v>
      </c>
      <c r="G24" s="63">
        <f t="shared" si="3"/>
        <v>50182.390979999996</v>
      </c>
      <c r="H24" s="63">
        <f t="shared" si="3"/>
        <v>18233.976999999999</v>
      </c>
      <c r="I24" s="63">
        <f t="shared" si="3"/>
        <v>92169.816350000008</v>
      </c>
      <c r="J24" s="63">
        <f t="shared" si="3"/>
        <v>22735.480189999998</v>
      </c>
      <c r="K24" s="127">
        <f>SUM(D24:J24)</f>
        <v>223336.39051999999</v>
      </c>
      <c r="L24" s="127"/>
      <c r="M24" s="62"/>
    </row>
    <row r="25" spans="1:13" ht="27.75" customHeight="1" x14ac:dyDescent="0.3">
      <c r="A25" s="126"/>
      <c r="B25" s="103"/>
      <c r="C25" s="58" t="s">
        <v>16</v>
      </c>
      <c r="D25" s="64">
        <f t="shared" ref="D25:J25" si="4">D31+D46</f>
        <v>80.594999999999999</v>
      </c>
      <c r="E25" s="63">
        <f>E31+E36+E46+E50+E53+E62</f>
        <v>64.331000000000003</v>
      </c>
      <c r="F25" s="63">
        <f>F31+F36+F46+F82+F85+F88+F91+F94+F97+F100+F103+F106</f>
        <v>3960.7379999999994</v>
      </c>
      <c r="G25" s="63">
        <f>G31+G36+G46+G56+G76+G79</f>
        <v>221.06403999999998</v>
      </c>
      <c r="H25" s="65">
        <f t="shared" si="4"/>
        <v>61.537999999999997</v>
      </c>
      <c r="I25" s="65">
        <f t="shared" si="4"/>
        <v>137.84065000000001</v>
      </c>
      <c r="J25" s="65">
        <f t="shared" si="4"/>
        <v>68.33681</v>
      </c>
      <c r="K25" s="127">
        <f>SUM(D25:J25)</f>
        <v>4594.4434999999994</v>
      </c>
      <c r="L25" s="127"/>
      <c r="M25" s="62"/>
    </row>
    <row r="26" spans="1:13" ht="29.25" hidden="1" customHeight="1" thickBot="1" x14ac:dyDescent="0.35">
      <c r="A26" s="126"/>
      <c r="B26" s="103"/>
      <c r="C26" s="58" t="s">
        <v>17</v>
      </c>
      <c r="D26" s="63">
        <f>D37+D42</f>
        <v>1611.92</v>
      </c>
      <c r="E26" s="63">
        <f t="shared" ref="E26:I26" si="5">E37+E42</f>
        <v>967.14</v>
      </c>
      <c r="F26" s="63">
        <f t="shared" si="5"/>
        <v>0</v>
      </c>
      <c r="G26" s="63">
        <f t="shared" si="5"/>
        <v>1099.6389999999999</v>
      </c>
      <c r="H26" s="63">
        <f t="shared" si="5"/>
        <v>1253.6279999999999</v>
      </c>
      <c r="I26" s="63">
        <f t="shared" si="5"/>
        <v>0</v>
      </c>
      <c r="J26" s="63"/>
      <c r="K26" s="127">
        <f t="shared" ref="K26" si="6">SUM(D26:J27)</f>
        <v>9864.6540000000005</v>
      </c>
      <c r="L26" s="127"/>
      <c r="M26" s="62"/>
    </row>
    <row r="27" spans="1:13" s="54" customFormat="1" ht="39.75" customHeight="1" x14ac:dyDescent="0.3">
      <c r="A27" s="52"/>
      <c r="B27" s="51"/>
      <c r="C27" s="57" t="s">
        <v>17</v>
      </c>
      <c r="D27" s="53">
        <f>D37</f>
        <v>1611.92</v>
      </c>
      <c r="E27" s="53">
        <f>E37</f>
        <v>967.14</v>
      </c>
      <c r="F27" s="53">
        <f t="shared" ref="F27:I27" si="7">F37</f>
        <v>0</v>
      </c>
      <c r="G27" s="53">
        <f t="shared" si="7"/>
        <v>1099.6389999999999</v>
      </c>
      <c r="H27" s="53">
        <f t="shared" si="7"/>
        <v>1253.6279999999999</v>
      </c>
      <c r="I27" s="53">
        <f t="shared" si="7"/>
        <v>0</v>
      </c>
      <c r="J27" s="53">
        <f>J37</f>
        <v>0</v>
      </c>
      <c r="K27" s="114">
        <f>D27+E27+F27+G27+H27+I27+J27</f>
        <v>4932.3269999999993</v>
      </c>
      <c r="L27" s="114"/>
      <c r="M27" s="56"/>
    </row>
    <row r="28" spans="1:13" x14ac:dyDescent="0.3">
      <c r="A28" s="122" t="s">
        <v>20</v>
      </c>
      <c r="B28" s="93" t="s">
        <v>21</v>
      </c>
      <c r="C28" s="9" t="s">
        <v>12</v>
      </c>
      <c r="D28" s="14">
        <f>D31+D30</f>
        <v>5641.6500000000005</v>
      </c>
      <c r="E28" s="35">
        <f t="shared" ref="E28:J28" si="8">E31+E30</f>
        <v>2402.7199999999998</v>
      </c>
      <c r="F28" s="35">
        <f t="shared" si="8"/>
        <v>4307.6619999999994</v>
      </c>
      <c r="G28" s="35">
        <f t="shared" si="8"/>
        <v>4307.6619999999994</v>
      </c>
      <c r="H28" s="35">
        <f t="shared" si="8"/>
        <v>4307.6619999999994</v>
      </c>
      <c r="I28" s="35">
        <f t="shared" si="8"/>
        <v>4307.6619999999994</v>
      </c>
      <c r="J28" s="35">
        <f t="shared" si="8"/>
        <v>4307.6619999999994</v>
      </c>
      <c r="K28" s="114">
        <f>SUM(D28:J28)</f>
        <v>29582.68</v>
      </c>
      <c r="L28" s="114"/>
      <c r="M28" s="7">
        <f>K30+K31</f>
        <v>29582.68</v>
      </c>
    </row>
    <row r="29" spans="1:13" x14ac:dyDescent="0.3">
      <c r="A29" s="122"/>
      <c r="B29" s="93"/>
      <c r="C29" s="9" t="s">
        <v>13</v>
      </c>
      <c r="D29" s="25"/>
      <c r="E29" s="25"/>
      <c r="F29" s="25"/>
      <c r="G29" s="25"/>
      <c r="H29" s="25"/>
      <c r="I29" s="25"/>
      <c r="J29" s="37"/>
      <c r="K29" s="100"/>
      <c r="L29" s="100"/>
      <c r="M29" s="2"/>
    </row>
    <row r="30" spans="1:13" ht="54.75" customHeight="1" x14ac:dyDescent="0.3">
      <c r="A30" s="122"/>
      <c r="B30" s="93"/>
      <c r="C30" s="9" t="s">
        <v>15</v>
      </c>
      <c r="D30" s="16">
        <v>5561.0550000000003</v>
      </c>
      <c r="E30" s="14">
        <v>2368.395</v>
      </c>
      <c r="F30" s="14">
        <v>4246.1239999999998</v>
      </c>
      <c r="G30" s="14">
        <v>4246.1239999999998</v>
      </c>
      <c r="H30" s="14">
        <v>4246.1239999999998</v>
      </c>
      <c r="I30" s="16">
        <v>4246.1239999999998</v>
      </c>
      <c r="J30" s="34">
        <v>4246.1239999999998</v>
      </c>
      <c r="K30" s="114">
        <f>SUM(D30:J30)</f>
        <v>29160.07</v>
      </c>
      <c r="L30" s="114"/>
      <c r="M30" s="2"/>
    </row>
    <row r="31" spans="1:13" x14ac:dyDescent="0.3">
      <c r="A31" s="122"/>
      <c r="B31" s="93"/>
      <c r="C31" s="9" t="s">
        <v>16</v>
      </c>
      <c r="D31" s="16">
        <v>80.594999999999999</v>
      </c>
      <c r="E31" s="16">
        <v>34.325000000000003</v>
      </c>
      <c r="F31" s="16">
        <v>61.537999999999997</v>
      </c>
      <c r="G31" s="16">
        <v>61.537999999999997</v>
      </c>
      <c r="H31" s="16">
        <v>61.537999999999997</v>
      </c>
      <c r="I31" s="16">
        <v>61.537999999999997</v>
      </c>
      <c r="J31" s="34">
        <v>61.537999999999997</v>
      </c>
      <c r="K31" s="114">
        <f>SUM(D31:J31)</f>
        <v>422.61</v>
      </c>
      <c r="L31" s="114"/>
      <c r="M31" s="2"/>
    </row>
    <row r="32" spans="1:13" ht="37.5" x14ac:dyDescent="0.3">
      <c r="A32" s="122"/>
      <c r="B32" s="93"/>
      <c r="C32" s="9" t="s">
        <v>17</v>
      </c>
      <c r="D32" s="25"/>
      <c r="E32" s="25"/>
      <c r="F32" s="25"/>
      <c r="G32" s="25"/>
      <c r="H32" s="25"/>
      <c r="I32" s="25"/>
      <c r="J32" s="37"/>
      <c r="K32" s="114">
        <f>SUM(D32:I32)</f>
        <v>0</v>
      </c>
      <c r="L32" s="114"/>
      <c r="M32" s="2"/>
    </row>
    <row r="33" spans="1:13" x14ac:dyDescent="0.3">
      <c r="A33" s="122" t="s">
        <v>22</v>
      </c>
      <c r="B33" s="93" t="s">
        <v>23</v>
      </c>
      <c r="C33" s="9" t="s">
        <v>12</v>
      </c>
      <c r="D33" s="14">
        <f>D35+D37</f>
        <v>8089.6</v>
      </c>
      <c r="E33" s="35">
        <f>E35+E37</f>
        <v>4835.7</v>
      </c>
      <c r="F33" s="35">
        <f t="shared" ref="F33:J33" si="9">F35</f>
        <v>2505.2759999999998</v>
      </c>
      <c r="G33" s="45">
        <f>G35+G37</f>
        <v>5498.3389999999999</v>
      </c>
      <c r="H33" s="35">
        <f>H35+H36+H37</f>
        <v>15395.434999999999</v>
      </c>
      <c r="I33" s="35">
        <f t="shared" si="9"/>
        <v>11697.344999999999</v>
      </c>
      <c r="J33" s="35">
        <f t="shared" si="9"/>
        <v>11697.344999999999</v>
      </c>
      <c r="K33" s="114">
        <f>SUM(D33:J33)</f>
        <v>59719.040000000001</v>
      </c>
      <c r="L33" s="114"/>
      <c r="M33" s="7">
        <f>K35+K36+K37</f>
        <v>59719.039999999994</v>
      </c>
    </row>
    <row r="34" spans="1:13" x14ac:dyDescent="0.3">
      <c r="A34" s="122"/>
      <c r="B34" s="93"/>
      <c r="C34" s="9" t="s">
        <v>13</v>
      </c>
      <c r="D34" s="25"/>
      <c r="E34" s="25"/>
      <c r="F34" s="25"/>
      <c r="G34" s="25"/>
      <c r="H34" s="25"/>
      <c r="I34" s="25"/>
      <c r="J34" s="37"/>
      <c r="K34" s="114">
        <f>SUM(D34:I34)</f>
        <v>0</v>
      </c>
      <c r="L34" s="114"/>
      <c r="M34" s="2"/>
    </row>
    <row r="35" spans="1:13" ht="66.75" customHeight="1" x14ac:dyDescent="0.3">
      <c r="A35" s="122"/>
      <c r="B35" s="93"/>
      <c r="C35" s="9" t="s">
        <v>15</v>
      </c>
      <c r="D35" s="14">
        <v>6477.68</v>
      </c>
      <c r="E35" s="14">
        <v>3868.56</v>
      </c>
      <c r="F35" s="14">
        <v>2505.2759999999998</v>
      </c>
      <c r="G35" s="14">
        <v>4398.7</v>
      </c>
      <c r="H35" s="14">
        <v>13987.852999999999</v>
      </c>
      <c r="I35" s="14">
        <v>11697.344999999999</v>
      </c>
      <c r="J35" s="35">
        <v>11697.344999999999</v>
      </c>
      <c r="K35" s="114">
        <f>SUM(D35:J35)</f>
        <v>54632.758999999998</v>
      </c>
      <c r="L35" s="114"/>
      <c r="M35" s="2"/>
    </row>
    <row r="36" spans="1:13" x14ac:dyDescent="0.3">
      <c r="A36" s="122"/>
      <c r="B36" s="93"/>
      <c r="C36" s="9" t="s">
        <v>16</v>
      </c>
      <c r="D36" s="25"/>
      <c r="E36" s="25"/>
      <c r="F36" s="25"/>
      <c r="G36" s="25"/>
      <c r="H36" s="25">
        <v>153.95400000000001</v>
      </c>
      <c r="I36" s="25"/>
      <c r="J36" s="37"/>
      <c r="K36" s="114">
        <f>SUM(D36:I36)</f>
        <v>153.95400000000001</v>
      </c>
      <c r="L36" s="114"/>
      <c r="M36" s="2"/>
    </row>
    <row r="37" spans="1:13" ht="37.5" x14ac:dyDescent="0.3">
      <c r="A37" s="122"/>
      <c r="B37" s="93"/>
      <c r="C37" s="9" t="s">
        <v>17</v>
      </c>
      <c r="D37" s="14">
        <v>1611.92</v>
      </c>
      <c r="E37" s="16">
        <v>967.14</v>
      </c>
      <c r="F37" s="16"/>
      <c r="G37" s="16">
        <v>1099.6389999999999</v>
      </c>
      <c r="H37" s="16">
        <v>1253.6279999999999</v>
      </c>
      <c r="I37" s="16"/>
      <c r="J37" s="34"/>
      <c r="K37" s="114">
        <f>SUM(D37:I37)</f>
        <v>4932.3269999999993</v>
      </c>
      <c r="L37" s="114"/>
      <c r="M37" s="2"/>
    </row>
    <row r="38" spans="1:13" x14ac:dyDescent="0.3">
      <c r="A38" s="98" t="s">
        <v>24</v>
      </c>
      <c r="B38" s="93" t="s">
        <v>25</v>
      </c>
      <c r="C38" s="9" t="s">
        <v>12</v>
      </c>
      <c r="D38" s="16"/>
      <c r="E38" s="14"/>
      <c r="F38" s="14"/>
      <c r="G38" s="14"/>
      <c r="H38" s="14"/>
      <c r="I38" s="14"/>
      <c r="J38" s="35"/>
      <c r="K38" s="114">
        <f>SUM(D38:I38)</f>
        <v>0</v>
      </c>
      <c r="L38" s="114"/>
      <c r="M38" s="2"/>
    </row>
    <row r="39" spans="1:13" x14ac:dyDescent="0.3">
      <c r="A39" s="98"/>
      <c r="B39" s="93"/>
      <c r="C39" s="9" t="s">
        <v>13</v>
      </c>
      <c r="D39" s="25"/>
      <c r="E39" s="25"/>
      <c r="F39" s="25"/>
      <c r="G39" s="25"/>
      <c r="H39" s="25"/>
      <c r="I39" s="25"/>
      <c r="J39" s="37"/>
      <c r="K39" s="100"/>
      <c r="L39" s="100"/>
      <c r="M39" s="2"/>
    </row>
    <row r="40" spans="1:13" ht="75" x14ac:dyDescent="0.3">
      <c r="A40" s="98"/>
      <c r="B40" s="93"/>
      <c r="C40" s="9" t="s">
        <v>15</v>
      </c>
      <c r="D40" s="16" t="s">
        <v>14</v>
      </c>
      <c r="E40" s="16" t="s">
        <v>14</v>
      </c>
      <c r="F40" s="16" t="s">
        <v>14</v>
      </c>
      <c r="G40" s="16" t="s">
        <v>14</v>
      </c>
      <c r="H40" s="16" t="s">
        <v>14</v>
      </c>
      <c r="I40" s="16" t="s">
        <v>14</v>
      </c>
      <c r="J40" s="34"/>
      <c r="K40" s="100" t="s">
        <v>14</v>
      </c>
      <c r="L40" s="100"/>
      <c r="M40" s="2"/>
    </row>
    <row r="41" spans="1:13" x14ac:dyDescent="0.3">
      <c r="A41" s="98"/>
      <c r="B41" s="93"/>
      <c r="C41" s="9" t="s">
        <v>16</v>
      </c>
      <c r="D41" s="16" t="s">
        <v>14</v>
      </c>
      <c r="E41" s="16" t="s">
        <v>14</v>
      </c>
      <c r="F41" s="16" t="s">
        <v>14</v>
      </c>
      <c r="G41" s="16" t="s">
        <v>14</v>
      </c>
      <c r="H41" s="16" t="s">
        <v>14</v>
      </c>
      <c r="I41" s="16" t="s">
        <v>14</v>
      </c>
      <c r="J41" s="34"/>
      <c r="K41" s="100" t="s">
        <v>14</v>
      </c>
      <c r="L41" s="100"/>
      <c r="M41" s="2"/>
    </row>
    <row r="42" spans="1:13" ht="37.5" x14ac:dyDescent="0.3">
      <c r="A42" s="98"/>
      <c r="B42" s="93"/>
      <c r="C42" s="9" t="s">
        <v>17</v>
      </c>
      <c r="D42" s="14"/>
      <c r="E42" s="14"/>
      <c r="F42" s="14"/>
      <c r="G42" s="14"/>
      <c r="H42" s="14"/>
      <c r="I42" s="16"/>
      <c r="J42" s="34"/>
      <c r="K42" s="114">
        <f>SUM(D42:I42)</f>
        <v>0</v>
      </c>
      <c r="L42" s="114"/>
      <c r="M42" s="2"/>
    </row>
    <row r="43" spans="1:13" x14ac:dyDescent="0.3">
      <c r="A43" s="128" t="s">
        <v>26</v>
      </c>
      <c r="B43" s="103" t="s">
        <v>27</v>
      </c>
      <c r="C43" s="58" t="s">
        <v>12</v>
      </c>
      <c r="D43" s="63">
        <f t="shared" ref="D43:J43" si="10">D45+D46</f>
        <v>0</v>
      </c>
      <c r="E43" s="59">
        <f t="shared" si="10"/>
        <v>15002.639000000001</v>
      </c>
      <c r="F43" s="59">
        <f t="shared" si="10"/>
        <v>1949.5999999999997</v>
      </c>
      <c r="G43" s="59">
        <f t="shared" si="10"/>
        <v>41617.329999999994</v>
      </c>
      <c r="H43" s="59">
        <f t="shared" si="10"/>
        <v>0</v>
      </c>
      <c r="I43" s="59">
        <f t="shared" si="10"/>
        <v>76302.650000000009</v>
      </c>
      <c r="J43" s="59">
        <f t="shared" si="10"/>
        <v>6798.81</v>
      </c>
      <c r="K43" s="121">
        <f>SUM(D43:J43)</f>
        <v>141671.02900000001</v>
      </c>
      <c r="L43" s="121"/>
      <c r="M43" s="6">
        <f>K45+K46</f>
        <v>141671.02899999998</v>
      </c>
    </row>
    <row r="44" spans="1:13" x14ac:dyDescent="0.3">
      <c r="A44" s="128"/>
      <c r="B44" s="103"/>
      <c r="C44" s="58" t="s">
        <v>13</v>
      </c>
      <c r="D44" s="61"/>
      <c r="E44" s="66"/>
      <c r="F44" s="66"/>
      <c r="G44" s="66"/>
      <c r="H44" s="66"/>
      <c r="I44" s="66"/>
      <c r="J44" s="66"/>
      <c r="K44" s="121" t="s">
        <v>14</v>
      </c>
      <c r="L44" s="121"/>
      <c r="M44" s="2"/>
    </row>
    <row r="45" spans="1:13" ht="75" x14ac:dyDescent="0.3">
      <c r="A45" s="128"/>
      <c r="B45" s="103"/>
      <c r="C45" s="58" t="s">
        <v>15</v>
      </c>
      <c r="D45" s="63">
        <f>D49+D52+D55+D58+D61+D65+D69+D72+D75+D78+D108+D81+D84+D87+D90+D93+D96+D99+D102+D105</f>
        <v>0</v>
      </c>
      <c r="E45" s="75">
        <f t="shared" ref="E45:J45" si="11">E49+E52+E55+E58+E61+E65+E69+E72+E75+E78+E108+E81+E84+E87+E90+E93+E96+E99+E102+E105</f>
        <v>14987.636</v>
      </c>
      <c r="F45" s="75">
        <f t="shared" si="11"/>
        <v>0</v>
      </c>
      <c r="G45" s="75">
        <f t="shared" si="11"/>
        <v>41537.566979999996</v>
      </c>
      <c r="H45" s="75">
        <f t="shared" si="11"/>
        <v>0</v>
      </c>
      <c r="I45" s="75">
        <f t="shared" si="11"/>
        <v>76226.347350000011</v>
      </c>
      <c r="J45" s="75">
        <f t="shared" si="11"/>
        <v>6792.0111900000002</v>
      </c>
      <c r="K45" s="121">
        <f>SUM(D45:J45)</f>
        <v>139543.56151999999</v>
      </c>
      <c r="L45" s="121"/>
      <c r="M45" s="2"/>
    </row>
    <row r="46" spans="1:13" x14ac:dyDescent="0.3">
      <c r="A46" s="128"/>
      <c r="B46" s="103"/>
      <c r="C46" s="58" t="s">
        <v>16</v>
      </c>
      <c r="D46" s="63">
        <f>D50+D53+D56+D59+D62+D66+D70+D73+D76+D79+D109+D82+D85+D88+D91+D94+D97+D100+D103+D106</f>
        <v>0</v>
      </c>
      <c r="E46" s="75">
        <f t="shared" ref="E46:J46" si="12">E50+E53+E56+E59+E62+E66+E70+E73+E76+E79+E109+E82+E85+E88+E91+E94+E97+E100+E103+E106</f>
        <v>15.003</v>
      </c>
      <c r="F46" s="75">
        <f>F50+F53+F56+F59+F62+F66+F70+F73+F76+F79+F109+F82+F85+F88+F91+F94+F97+F100+F103+F106</f>
        <v>1949.5999999999997</v>
      </c>
      <c r="G46" s="75">
        <f t="shared" si="12"/>
        <v>79.763019999999997</v>
      </c>
      <c r="H46" s="75">
        <f t="shared" si="12"/>
        <v>0</v>
      </c>
      <c r="I46" s="75">
        <f t="shared" si="12"/>
        <v>76.302650000000014</v>
      </c>
      <c r="J46" s="75">
        <f t="shared" si="12"/>
        <v>6.7988100000000005</v>
      </c>
      <c r="K46" s="121">
        <f>SUM(D46:J46)</f>
        <v>2127.4674799999993</v>
      </c>
      <c r="L46" s="121"/>
      <c r="M46" s="2"/>
    </row>
    <row r="47" spans="1:13" ht="80.25" customHeight="1" x14ac:dyDescent="0.3">
      <c r="A47" s="128"/>
      <c r="B47" s="103"/>
      <c r="C47" s="58" t="s">
        <v>17</v>
      </c>
      <c r="D47" s="65" t="s">
        <v>14</v>
      </c>
      <c r="E47" s="65" t="s">
        <v>14</v>
      </c>
      <c r="F47" s="65" t="s">
        <v>14</v>
      </c>
      <c r="G47" s="65" t="s">
        <v>14</v>
      </c>
      <c r="H47" s="65" t="s">
        <v>14</v>
      </c>
      <c r="I47" s="65" t="s">
        <v>14</v>
      </c>
      <c r="J47" s="65"/>
      <c r="K47" s="127">
        <f t="shared" ref="K47:K53" si="13">SUM(D47:I47)</f>
        <v>0</v>
      </c>
      <c r="L47" s="127"/>
      <c r="M47" s="2"/>
    </row>
    <row r="48" spans="1:13" x14ac:dyDescent="0.3">
      <c r="A48" s="90"/>
      <c r="B48" s="104" t="s">
        <v>28</v>
      </c>
      <c r="C48" s="9" t="s">
        <v>29</v>
      </c>
      <c r="D48" s="14"/>
      <c r="E48" s="15">
        <v>3075.4430000000002</v>
      </c>
      <c r="F48" s="25"/>
      <c r="G48" s="25"/>
      <c r="H48" s="25"/>
      <c r="I48" s="25"/>
      <c r="J48" s="37"/>
      <c r="K48" s="101">
        <f t="shared" si="13"/>
        <v>3075.4430000000002</v>
      </c>
      <c r="L48" s="101"/>
      <c r="M48" s="2"/>
    </row>
    <row r="49" spans="1:13" ht="75" x14ac:dyDescent="0.3">
      <c r="A49" s="91"/>
      <c r="B49" s="105"/>
      <c r="C49" s="9" t="s">
        <v>15</v>
      </c>
      <c r="D49" s="14"/>
      <c r="E49" s="15">
        <f>E48-E50</f>
        <v>3072.3680000000004</v>
      </c>
      <c r="F49" s="25"/>
      <c r="G49" s="25"/>
      <c r="H49" s="25"/>
      <c r="I49" s="25"/>
      <c r="J49" s="37"/>
      <c r="K49" s="101">
        <f t="shared" si="13"/>
        <v>3072.3680000000004</v>
      </c>
      <c r="L49" s="101"/>
      <c r="M49" s="2"/>
    </row>
    <row r="50" spans="1:13" x14ac:dyDescent="0.3">
      <c r="A50" s="92"/>
      <c r="B50" s="106"/>
      <c r="C50" s="9" t="s">
        <v>16</v>
      </c>
      <c r="D50" s="16"/>
      <c r="E50" s="15">
        <v>3.0750000000000002</v>
      </c>
      <c r="F50" s="25"/>
      <c r="G50" s="25"/>
      <c r="H50" s="25"/>
      <c r="I50" s="25"/>
      <c r="J50" s="37"/>
      <c r="K50" s="101">
        <f t="shared" si="13"/>
        <v>3.0750000000000002</v>
      </c>
      <c r="L50" s="101"/>
      <c r="M50" s="2"/>
    </row>
    <row r="51" spans="1:13" x14ac:dyDescent="0.3">
      <c r="A51" s="90"/>
      <c r="B51" s="90" t="s">
        <v>30</v>
      </c>
      <c r="C51" s="9" t="s">
        <v>29</v>
      </c>
      <c r="D51" s="16"/>
      <c r="E51" s="18">
        <v>1106.67</v>
      </c>
      <c r="F51" s="18"/>
      <c r="G51" s="18"/>
      <c r="H51" s="18"/>
      <c r="I51" s="18"/>
      <c r="J51" s="18"/>
      <c r="K51" s="110">
        <f t="shared" si="13"/>
        <v>1106.67</v>
      </c>
      <c r="L51" s="110"/>
      <c r="M51" s="2"/>
    </row>
    <row r="52" spans="1:13" ht="75" x14ac:dyDescent="0.3">
      <c r="A52" s="91"/>
      <c r="B52" s="91"/>
      <c r="C52" s="9" t="s">
        <v>15</v>
      </c>
      <c r="D52" s="16"/>
      <c r="E52" s="18">
        <f>E51-E53</f>
        <v>1105.5630000000001</v>
      </c>
      <c r="F52" s="18"/>
      <c r="G52" s="18"/>
      <c r="H52" s="18"/>
      <c r="I52" s="18"/>
      <c r="J52" s="18"/>
      <c r="K52" s="110">
        <f t="shared" si="13"/>
        <v>1105.5630000000001</v>
      </c>
      <c r="L52" s="110"/>
      <c r="M52" s="2"/>
    </row>
    <row r="53" spans="1:13" x14ac:dyDescent="0.3">
      <c r="A53" s="92"/>
      <c r="B53" s="92"/>
      <c r="C53" s="9" t="s">
        <v>16</v>
      </c>
      <c r="D53" s="16"/>
      <c r="E53" s="18">
        <v>1.107</v>
      </c>
      <c r="F53" s="18"/>
      <c r="G53" s="18"/>
      <c r="H53" s="18"/>
      <c r="I53" s="18"/>
      <c r="J53" s="18"/>
      <c r="K53" s="110">
        <f t="shared" si="13"/>
        <v>1.107</v>
      </c>
      <c r="L53" s="110"/>
      <c r="M53" s="2"/>
    </row>
    <row r="54" spans="1:13" x14ac:dyDescent="0.3">
      <c r="A54" s="90"/>
      <c r="B54" s="107" t="s">
        <v>149</v>
      </c>
      <c r="C54" s="9" t="s">
        <v>29</v>
      </c>
      <c r="D54" s="25"/>
      <c r="E54" s="14"/>
      <c r="F54" s="14"/>
      <c r="G54" s="14">
        <v>34753.589999999997</v>
      </c>
      <c r="H54" s="25"/>
      <c r="I54" s="25"/>
      <c r="J54" s="37"/>
      <c r="K54" s="114">
        <f>G54</f>
        <v>34753.589999999997</v>
      </c>
      <c r="L54" s="114"/>
      <c r="M54" s="2"/>
    </row>
    <row r="55" spans="1:13" ht="75" x14ac:dyDescent="0.3">
      <c r="A55" s="91"/>
      <c r="B55" s="108"/>
      <c r="C55" s="9" t="s">
        <v>15</v>
      </c>
      <c r="D55" s="25"/>
      <c r="E55" s="14"/>
      <c r="F55" s="14"/>
      <c r="G55" s="14">
        <f>G54-G56</f>
        <v>34718.836409999996</v>
      </c>
      <c r="H55" s="25"/>
      <c r="I55" s="25"/>
      <c r="J55" s="37"/>
      <c r="K55" s="114">
        <f>G55</f>
        <v>34718.836409999996</v>
      </c>
      <c r="L55" s="114"/>
      <c r="M55" s="2"/>
    </row>
    <row r="56" spans="1:13" x14ac:dyDescent="0.3">
      <c r="A56" s="92"/>
      <c r="B56" s="109"/>
      <c r="C56" s="9" t="s">
        <v>16</v>
      </c>
      <c r="D56" s="25"/>
      <c r="E56" s="16"/>
      <c r="F56" s="16"/>
      <c r="G56" s="19">
        <f>G54*0.1/100</f>
        <v>34.753590000000003</v>
      </c>
      <c r="H56" s="25"/>
      <c r="I56" s="25"/>
      <c r="J56" s="37"/>
      <c r="K56" s="114">
        <f>G56</f>
        <v>34.753590000000003</v>
      </c>
      <c r="L56" s="114"/>
      <c r="M56" s="2"/>
    </row>
    <row r="57" spans="1:13" x14ac:dyDescent="0.3">
      <c r="A57" s="90"/>
      <c r="B57" s="93" t="s">
        <v>31</v>
      </c>
      <c r="C57" s="9" t="s">
        <v>29</v>
      </c>
      <c r="D57" s="25"/>
      <c r="E57" s="14"/>
      <c r="F57" s="14"/>
      <c r="G57" s="14"/>
      <c r="H57" s="25"/>
      <c r="I57" s="18">
        <v>2684.19</v>
      </c>
      <c r="J57" s="37"/>
      <c r="K57" s="101">
        <f>I57</f>
        <v>2684.19</v>
      </c>
      <c r="L57" s="101"/>
      <c r="M57" s="2"/>
    </row>
    <row r="58" spans="1:13" ht="75" x14ac:dyDescent="0.3">
      <c r="A58" s="91"/>
      <c r="B58" s="93"/>
      <c r="C58" s="9" t="s">
        <v>15</v>
      </c>
      <c r="D58" s="25"/>
      <c r="E58" s="16"/>
      <c r="F58" s="16"/>
      <c r="G58" s="16"/>
      <c r="H58" s="29"/>
      <c r="I58" s="18">
        <f>I57-I59</f>
        <v>2681.5058100000001</v>
      </c>
      <c r="J58" s="37"/>
      <c r="K58" s="101">
        <f t="shared" ref="K58:K59" si="14">I58</f>
        <v>2681.5058100000001</v>
      </c>
      <c r="L58" s="101"/>
      <c r="M58" s="2"/>
    </row>
    <row r="59" spans="1:13" ht="30.75" customHeight="1" x14ac:dyDescent="0.3">
      <c r="A59" s="92"/>
      <c r="B59" s="93"/>
      <c r="C59" s="9" t="s">
        <v>16</v>
      </c>
      <c r="D59" s="25"/>
      <c r="E59" s="16"/>
      <c r="F59" s="16"/>
      <c r="G59" s="16"/>
      <c r="H59" s="29"/>
      <c r="I59" s="18">
        <f>I57*0.1%</f>
        <v>2.6841900000000001</v>
      </c>
      <c r="J59" s="37"/>
      <c r="K59" s="101">
        <f t="shared" si="14"/>
        <v>2.6841900000000001</v>
      </c>
      <c r="L59" s="101"/>
      <c r="M59" s="2"/>
    </row>
    <row r="60" spans="1:13" ht="30" customHeight="1" x14ac:dyDescent="0.3">
      <c r="A60" s="90"/>
      <c r="B60" s="93" t="s">
        <v>77</v>
      </c>
      <c r="C60" s="9" t="s">
        <v>29</v>
      </c>
      <c r="D60" s="25"/>
      <c r="E60" s="15">
        <v>10820.526</v>
      </c>
      <c r="F60" s="14"/>
      <c r="G60" s="25"/>
      <c r="H60" s="25"/>
      <c r="I60" s="25"/>
      <c r="J60" s="37"/>
      <c r="K60" s="101">
        <f>E60</f>
        <v>10820.526</v>
      </c>
      <c r="L60" s="101"/>
      <c r="M60" s="2"/>
    </row>
    <row r="61" spans="1:13" ht="75" x14ac:dyDescent="0.3">
      <c r="A61" s="91"/>
      <c r="B61" s="93"/>
      <c r="C61" s="9" t="s">
        <v>15</v>
      </c>
      <c r="D61" s="25"/>
      <c r="E61" s="15">
        <f>E60-E62</f>
        <v>10809.705</v>
      </c>
      <c r="F61" s="14"/>
      <c r="G61" s="25"/>
      <c r="H61" s="25"/>
      <c r="I61" s="25"/>
      <c r="J61" s="37"/>
      <c r="K61" s="101">
        <f>E61</f>
        <v>10809.705</v>
      </c>
      <c r="L61" s="101"/>
      <c r="M61" s="2"/>
    </row>
    <row r="62" spans="1:13" ht="31.5" customHeight="1" x14ac:dyDescent="0.3">
      <c r="A62" s="92"/>
      <c r="B62" s="93"/>
      <c r="C62" s="9" t="s">
        <v>16</v>
      </c>
      <c r="D62" s="25"/>
      <c r="E62" s="16">
        <v>10.821</v>
      </c>
      <c r="F62" s="16"/>
      <c r="G62" s="25"/>
      <c r="H62" s="25"/>
      <c r="I62" s="25"/>
      <c r="J62" s="37"/>
      <c r="K62" s="101">
        <f>E62</f>
        <v>10.821</v>
      </c>
      <c r="L62" s="101"/>
      <c r="M62" s="2"/>
    </row>
    <row r="63" spans="1:13" ht="15.75" customHeight="1" x14ac:dyDescent="0.3">
      <c r="A63" s="90"/>
      <c r="B63" s="104" t="s">
        <v>79</v>
      </c>
      <c r="C63" s="130" t="s">
        <v>29</v>
      </c>
      <c r="D63" s="102"/>
      <c r="E63" s="102"/>
      <c r="F63" s="114"/>
      <c r="G63" s="114"/>
      <c r="H63" s="114"/>
      <c r="I63" s="102"/>
      <c r="J63" s="131">
        <v>3846.2</v>
      </c>
      <c r="K63" s="110">
        <f>J63</f>
        <v>3846.2</v>
      </c>
      <c r="L63" s="110"/>
      <c r="M63" s="129"/>
    </row>
    <row r="64" spans="1:13" ht="15.75" customHeight="1" x14ac:dyDescent="0.3">
      <c r="A64" s="91"/>
      <c r="B64" s="105"/>
      <c r="C64" s="130"/>
      <c r="D64" s="102"/>
      <c r="E64" s="102"/>
      <c r="F64" s="114"/>
      <c r="G64" s="114"/>
      <c r="H64" s="114"/>
      <c r="I64" s="102"/>
      <c r="J64" s="131"/>
      <c r="K64" s="110"/>
      <c r="L64" s="110"/>
      <c r="M64" s="129"/>
    </row>
    <row r="65" spans="1:13" ht="75" x14ac:dyDescent="0.3">
      <c r="A65" s="91"/>
      <c r="B65" s="105"/>
      <c r="C65" s="9" t="s">
        <v>15</v>
      </c>
      <c r="D65" s="25"/>
      <c r="E65" s="25"/>
      <c r="F65" s="14"/>
      <c r="G65" s="14"/>
      <c r="H65" s="14"/>
      <c r="I65" s="25"/>
      <c r="J65" s="18">
        <f>J63-J66</f>
        <v>3842.3537999999999</v>
      </c>
      <c r="K65" s="111">
        <f>J65</f>
        <v>3842.3537999999999</v>
      </c>
      <c r="L65" s="112"/>
      <c r="M65" s="2"/>
    </row>
    <row r="66" spans="1:13" x14ac:dyDescent="0.3">
      <c r="A66" s="92"/>
      <c r="B66" s="106"/>
      <c r="C66" s="9" t="s">
        <v>16</v>
      </c>
      <c r="D66" s="25"/>
      <c r="E66" s="25"/>
      <c r="F66" s="16"/>
      <c r="G66" s="16"/>
      <c r="H66" s="16"/>
      <c r="I66" s="25"/>
      <c r="J66" s="18">
        <f>J63*0.1%</f>
        <v>3.8462000000000001</v>
      </c>
      <c r="K66" s="111">
        <f>J66</f>
        <v>3.8462000000000001</v>
      </c>
      <c r="L66" s="112"/>
      <c r="M66" s="2"/>
    </row>
    <row r="67" spans="1:13" x14ac:dyDescent="0.3">
      <c r="A67" s="90"/>
      <c r="B67" s="104" t="s">
        <v>99</v>
      </c>
      <c r="C67" s="130" t="s">
        <v>29</v>
      </c>
      <c r="D67" s="102"/>
      <c r="E67" s="102"/>
      <c r="F67" s="114"/>
      <c r="G67" s="114"/>
      <c r="H67" s="114"/>
      <c r="I67" s="102"/>
      <c r="J67" s="102">
        <v>2952.61</v>
      </c>
      <c r="K67" s="114">
        <f>J67</f>
        <v>2952.61</v>
      </c>
      <c r="L67" s="114"/>
      <c r="M67" s="129"/>
    </row>
    <row r="68" spans="1:13" x14ac:dyDescent="0.3">
      <c r="A68" s="91"/>
      <c r="B68" s="105"/>
      <c r="C68" s="130"/>
      <c r="D68" s="102"/>
      <c r="E68" s="102"/>
      <c r="F68" s="114"/>
      <c r="G68" s="114"/>
      <c r="H68" s="114"/>
      <c r="I68" s="102"/>
      <c r="J68" s="102"/>
      <c r="K68" s="114"/>
      <c r="L68" s="114"/>
      <c r="M68" s="129"/>
    </row>
    <row r="69" spans="1:13" ht="75" x14ac:dyDescent="0.3">
      <c r="A69" s="91"/>
      <c r="B69" s="105"/>
      <c r="C69" s="9" t="s">
        <v>15</v>
      </c>
      <c r="D69" s="25"/>
      <c r="E69" s="25"/>
      <c r="F69" s="16"/>
      <c r="G69" s="16"/>
      <c r="H69" s="16"/>
      <c r="I69" s="29"/>
      <c r="J69" s="29">
        <f>J67-J70</f>
        <v>2949.6573900000003</v>
      </c>
      <c r="K69" s="120">
        <f>J69</f>
        <v>2949.6573900000003</v>
      </c>
      <c r="L69" s="100"/>
      <c r="M69" s="2"/>
    </row>
    <row r="70" spans="1:13" x14ac:dyDescent="0.3">
      <c r="A70" s="92"/>
      <c r="B70" s="106"/>
      <c r="C70" s="9" t="s">
        <v>16</v>
      </c>
      <c r="D70" s="25"/>
      <c r="E70" s="25"/>
      <c r="F70" s="16"/>
      <c r="G70" s="16"/>
      <c r="H70" s="16"/>
      <c r="I70" s="29"/>
      <c r="J70" s="29">
        <f>J67*0.1%</f>
        <v>2.9526100000000004</v>
      </c>
      <c r="K70" s="120">
        <f>J70</f>
        <v>2.9526100000000004</v>
      </c>
      <c r="L70" s="100"/>
      <c r="M70" s="2"/>
    </row>
    <row r="71" spans="1:13" x14ac:dyDescent="0.3">
      <c r="A71" s="90"/>
      <c r="B71" s="93" t="s">
        <v>32</v>
      </c>
      <c r="C71" s="9" t="s">
        <v>29</v>
      </c>
      <c r="D71" s="25"/>
      <c r="E71" s="25"/>
      <c r="F71" s="14"/>
      <c r="G71" s="14"/>
      <c r="H71" s="25"/>
      <c r="I71" s="37">
        <v>35056.410000000003</v>
      </c>
      <c r="J71" s="37"/>
      <c r="K71" s="114">
        <f>I71</f>
        <v>35056.410000000003</v>
      </c>
      <c r="L71" s="114"/>
      <c r="M71" s="2"/>
    </row>
    <row r="72" spans="1:13" ht="75" x14ac:dyDescent="0.3">
      <c r="A72" s="91"/>
      <c r="B72" s="93"/>
      <c r="C72" s="9" t="s">
        <v>15</v>
      </c>
      <c r="D72" s="25"/>
      <c r="E72" s="25"/>
      <c r="F72" s="14"/>
      <c r="G72" s="14"/>
      <c r="H72" s="29"/>
      <c r="I72" s="29">
        <f>I71-I73</f>
        <v>35021.353590000006</v>
      </c>
      <c r="J72" s="37"/>
      <c r="K72" s="114">
        <f>I72</f>
        <v>35021.353590000006</v>
      </c>
      <c r="L72" s="114"/>
      <c r="M72" s="2"/>
    </row>
    <row r="73" spans="1:13" x14ac:dyDescent="0.3">
      <c r="A73" s="92"/>
      <c r="B73" s="93"/>
      <c r="C73" s="9" t="s">
        <v>16</v>
      </c>
      <c r="D73" s="25"/>
      <c r="E73" s="25"/>
      <c r="F73" s="16"/>
      <c r="G73" s="16"/>
      <c r="H73" s="29"/>
      <c r="I73" s="29">
        <f>I71*0.1%</f>
        <v>35.056410000000007</v>
      </c>
      <c r="J73" s="37"/>
      <c r="K73" s="97">
        <f>I73</f>
        <v>35.056410000000007</v>
      </c>
      <c r="L73" s="97"/>
      <c r="M73" s="2"/>
    </row>
    <row r="74" spans="1:13" ht="15.75" customHeight="1" x14ac:dyDescent="0.3">
      <c r="A74" s="90"/>
      <c r="B74" s="107" t="s">
        <v>150</v>
      </c>
      <c r="C74" s="9" t="s">
        <v>29</v>
      </c>
      <c r="D74" s="25"/>
      <c r="E74" s="25"/>
      <c r="F74" s="25"/>
      <c r="G74" s="14">
        <v>2625.33</v>
      </c>
      <c r="H74" s="14"/>
      <c r="I74" s="14"/>
      <c r="J74" s="35"/>
      <c r="K74" s="114">
        <f t="shared" ref="K74:K79" si="15">G74</f>
        <v>2625.33</v>
      </c>
      <c r="L74" s="114"/>
      <c r="M74" s="2"/>
    </row>
    <row r="75" spans="1:13" ht="69.75" customHeight="1" x14ac:dyDescent="0.3">
      <c r="A75" s="91"/>
      <c r="B75" s="108"/>
      <c r="C75" s="9" t="s">
        <v>15</v>
      </c>
      <c r="D75" s="25"/>
      <c r="E75" s="25"/>
      <c r="F75" s="25"/>
      <c r="G75" s="20">
        <f>G74-G76</f>
        <v>2622.7046700000001</v>
      </c>
      <c r="H75" s="16"/>
      <c r="I75" s="16"/>
      <c r="J75" s="34"/>
      <c r="K75" s="97">
        <f t="shared" si="15"/>
        <v>2622.7046700000001</v>
      </c>
      <c r="L75" s="97"/>
      <c r="M75" s="2"/>
    </row>
    <row r="76" spans="1:13" x14ac:dyDescent="0.3">
      <c r="A76" s="92"/>
      <c r="B76" s="109"/>
      <c r="C76" s="9" t="s">
        <v>16</v>
      </c>
      <c r="D76" s="25"/>
      <c r="E76" s="25"/>
      <c r="F76" s="25"/>
      <c r="G76" s="20">
        <f>G74*0.1%</f>
        <v>2.6253299999999999</v>
      </c>
      <c r="H76" s="16"/>
      <c r="I76" s="16"/>
      <c r="J76" s="34"/>
      <c r="K76" s="97">
        <f t="shared" si="15"/>
        <v>2.6253299999999999</v>
      </c>
      <c r="L76" s="97"/>
      <c r="M76" s="2"/>
    </row>
    <row r="77" spans="1:13" ht="27.75" customHeight="1" x14ac:dyDescent="0.3">
      <c r="A77" s="90"/>
      <c r="B77" s="132" t="s">
        <v>151</v>
      </c>
      <c r="C77" s="9" t="s">
        <v>29</v>
      </c>
      <c r="D77" s="25"/>
      <c r="E77" s="25"/>
      <c r="F77" s="25"/>
      <c r="G77" s="14">
        <v>4238.41</v>
      </c>
      <c r="H77" s="14"/>
      <c r="I77" s="14"/>
      <c r="J77" s="35"/>
      <c r="K77" s="114">
        <f t="shared" si="15"/>
        <v>4238.41</v>
      </c>
      <c r="L77" s="114"/>
      <c r="M77" s="2"/>
    </row>
    <row r="78" spans="1:13" ht="75" x14ac:dyDescent="0.3">
      <c r="A78" s="91"/>
      <c r="B78" s="132"/>
      <c r="C78" s="9" t="s">
        <v>15</v>
      </c>
      <c r="D78" s="25"/>
      <c r="E78" s="25"/>
      <c r="F78" s="25"/>
      <c r="G78" s="20">
        <f>G77-G79</f>
        <v>4196.0258999999996</v>
      </c>
      <c r="H78" s="14"/>
      <c r="I78" s="14"/>
      <c r="J78" s="35"/>
      <c r="K78" s="97">
        <f t="shared" si="15"/>
        <v>4196.0258999999996</v>
      </c>
      <c r="L78" s="97"/>
      <c r="M78" s="2"/>
    </row>
    <row r="79" spans="1:13" x14ac:dyDescent="0.3">
      <c r="A79" s="92"/>
      <c r="B79" s="132"/>
      <c r="C79" s="9" t="s">
        <v>16</v>
      </c>
      <c r="D79" s="25"/>
      <c r="E79" s="25"/>
      <c r="F79" s="25"/>
      <c r="G79" s="21">
        <f>G77*1%</f>
        <v>42.384099999999997</v>
      </c>
      <c r="H79" s="16"/>
      <c r="I79" s="16"/>
      <c r="J79" s="34"/>
      <c r="K79" s="97">
        <f t="shared" si="15"/>
        <v>42.384099999999997</v>
      </c>
      <c r="L79" s="97"/>
      <c r="M79" s="2"/>
    </row>
    <row r="80" spans="1:13" x14ac:dyDescent="0.3">
      <c r="A80" s="98"/>
      <c r="B80" s="93" t="s">
        <v>132</v>
      </c>
      <c r="C80" s="9" t="s">
        <v>29</v>
      </c>
      <c r="D80" s="25"/>
      <c r="E80" s="25"/>
      <c r="F80" s="29">
        <v>274.89999999999998</v>
      </c>
      <c r="G80" s="21"/>
      <c r="H80" s="16"/>
      <c r="I80" s="16"/>
      <c r="J80" s="34"/>
      <c r="K80" s="97">
        <v>274.89999999999998</v>
      </c>
      <c r="L80" s="97"/>
      <c r="M80" s="2"/>
    </row>
    <row r="81" spans="1:13" ht="54.75" customHeight="1" x14ac:dyDescent="0.3">
      <c r="A81" s="98"/>
      <c r="B81" s="93"/>
      <c r="C81" s="9" t="s">
        <v>15</v>
      </c>
      <c r="D81" s="25"/>
      <c r="E81" s="25"/>
      <c r="F81" s="29">
        <f>+F84+F90+F93+F96+F99+F102+F105</f>
        <v>0</v>
      </c>
      <c r="G81" s="16"/>
      <c r="H81" s="16"/>
      <c r="I81" s="16"/>
      <c r="J81" s="34"/>
      <c r="K81" s="97"/>
      <c r="L81" s="97"/>
      <c r="M81" s="2"/>
    </row>
    <row r="82" spans="1:13" ht="37.5" customHeight="1" x14ac:dyDescent="0.3">
      <c r="A82" s="98"/>
      <c r="B82" s="93"/>
      <c r="C82" s="9" t="s">
        <v>16</v>
      </c>
      <c r="D82" s="25"/>
      <c r="E82" s="25"/>
      <c r="F82" s="29">
        <v>274.89999999999998</v>
      </c>
      <c r="G82" s="21"/>
      <c r="H82" s="16"/>
      <c r="I82" s="16"/>
      <c r="J82" s="34"/>
      <c r="K82" s="97">
        <v>274.89999999999998</v>
      </c>
      <c r="L82" s="97"/>
      <c r="M82" s="2"/>
    </row>
    <row r="83" spans="1:13" x14ac:dyDescent="0.3">
      <c r="A83" s="98"/>
      <c r="B83" s="93" t="s">
        <v>133</v>
      </c>
      <c r="C83" s="9" t="s">
        <v>29</v>
      </c>
      <c r="D83" s="25"/>
      <c r="E83" s="25"/>
      <c r="F83" s="29">
        <v>286.5</v>
      </c>
      <c r="G83" s="21"/>
      <c r="H83" s="16"/>
      <c r="I83" s="16"/>
      <c r="J83" s="34"/>
      <c r="K83" s="97">
        <v>286.5</v>
      </c>
      <c r="L83" s="97"/>
      <c r="M83" s="2"/>
    </row>
    <row r="84" spans="1:13" ht="54" customHeight="1" x14ac:dyDescent="0.3">
      <c r="A84" s="98"/>
      <c r="B84" s="93"/>
      <c r="C84" s="9" t="s">
        <v>15</v>
      </c>
      <c r="D84" s="25"/>
      <c r="E84" s="25"/>
      <c r="F84" s="29"/>
      <c r="G84" s="16"/>
      <c r="H84" s="16"/>
      <c r="I84" s="16"/>
      <c r="J84" s="34"/>
      <c r="K84" s="97"/>
      <c r="L84" s="97"/>
      <c r="M84" s="2"/>
    </row>
    <row r="85" spans="1:13" ht="15.75" customHeight="1" x14ac:dyDescent="0.3">
      <c r="A85" s="98"/>
      <c r="B85" s="93"/>
      <c r="C85" s="9" t="s">
        <v>16</v>
      </c>
      <c r="D85" s="25"/>
      <c r="E85" s="25"/>
      <c r="F85" s="29">
        <v>286.5</v>
      </c>
      <c r="G85" s="21"/>
      <c r="H85" s="16"/>
      <c r="I85" s="16"/>
      <c r="J85" s="34"/>
      <c r="K85" s="97">
        <v>286.5</v>
      </c>
      <c r="L85" s="97"/>
      <c r="M85" s="2"/>
    </row>
    <row r="86" spans="1:13" x14ac:dyDescent="0.3">
      <c r="A86" s="98"/>
      <c r="B86" s="93" t="s">
        <v>134</v>
      </c>
      <c r="C86" s="9" t="s">
        <v>29</v>
      </c>
      <c r="D86" s="25"/>
      <c r="E86" s="25"/>
      <c r="F86" s="29">
        <v>175.2</v>
      </c>
      <c r="G86" s="21"/>
      <c r="H86" s="16"/>
      <c r="I86" s="16"/>
      <c r="J86" s="34"/>
      <c r="K86" s="97">
        <v>175.2</v>
      </c>
      <c r="L86" s="97"/>
      <c r="M86" s="2"/>
    </row>
    <row r="87" spans="1:13" ht="57" customHeight="1" x14ac:dyDescent="0.3">
      <c r="A87" s="98"/>
      <c r="B87" s="93"/>
      <c r="C87" s="9" t="s">
        <v>15</v>
      </c>
      <c r="D87" s="25"/>
      <c r="E87" s="25"/>
      <c r="F87" s="29"/>
      <c r="G87" s="16"/>
      <c r="H87" s="16"/>
      <c r="I87" s="16"/>
      <c r="J87" s="34"/>
      <c r="K87" s="97"/>
      <c r="L87" s="97"/>
      <c r="M87" s="2"/>
    </row>
    <row r="88" spans="1:13" ht="18" customHeight="1" x14ac:dyDescent="0.3">
      <c r="A88" s="98"/>
      <c r="B88" s="93"/>
      <c r="C88" s="9" t="s">
        <v>16</v>
      </c>
      <c r="D88" s="25"/>
      <c r="E88" s="25"/>
      <c r="F88" s="29">
        <v>175.2</v>
      </c>
      <c r="G88" s="21"/>
      <c r="H88" s="16"/>
      <c r="I88" s="16"/>
      <c r="J88" s="34"/>
      <c r="K88" s="97">
        <v>175.2</v>
      </c>
      <c r="L88" s="97"/>
      <c r="M88" s="8"/>
    </row>
    <row r="89" spans="1:13" ht="15.75" customHeight="1" x14ac:dyDescent="0.3">
      <c r="A89" s="90"/>
      <c r="B89" s="104" t="s">
        <v>135</v>
      </c>
      <c r="C89" s="9" t="s">
        <v>29</v>
      </c>
      <c r="D89" s="25"/>
      <c r="E89" s="25"/>
      <c r="F89" s="29">
        <v>298</v>
      </c>
      <c r="G89" s="16"/>
      <c r="H89" s="16"/>
      <c r="I89" s="16"/>
      <c r="J89" s="34"/>
      <c r="K89" s="97">
        <v>298</v>
      </c>
      <c r="L89" s="97"/>
      <c r="M89" s="2"/>
    </row>
    <row r="90" spans="1:13" ht="57.75" customHeight="1" x14ac:dyDescent="0.3">
      <c r="A90" s="91"/>
      <c r="B90" s="105"/>
      <c r="C90" s="9" t="s">
        <v>15</v>
      </c>
      <c r="D90" s="25"/>
      <c r="E90" s="25"/>
      <c r="F90" s="29"/>
      <c r="G90" s="21"/>
      <c r="H90" s="16"/>
      <c r="I90" s="16"/>
      <c r="J90" s="38"/>
      <c r="K90" s="133"/>
      <c r="L90" s="134"/>
      <c r="M90" s="2"/>
    </row>
    <row r="91" spans="1:13" x14ac:dyDescent="0.3">
      <c r="A91" s="92"/>
      <c r="B91" s="106"/>
      <c r="C91" s="9" t="s">
        <v>16</v>
      </c>
      <c r="D91" s="25"/>
      <c r="E91" s="25"/>
      <c r="F91" s="29">
        <v>298</v>
      </c>
      <c r="G91" s="16"/>
      <c r="H91" s="16"/>
      <c r="I91" s="16"/>
      <c r="J91" s="34"/>
      <c r="K91" s="97">
        <v>298</v>
      </c>
      <c r="L91" s="97"/>
      <c r="M91" s="2"/>
    </row>
    <row r="92" spans="1:13" x14ac:dyDescent="0.3">
      <c r="A92" s="90"/>
      <c r="B92" s="93" t="s">
        <v>136</v>
      </c>
      <c r="C92" s="9" t="s">
        <v>29</v>
      </c>
      <c r="D92" s="25"/>
      <c r="E92" s="25"/>
      <c r="F92" s="29">
        <v>134.6</v>
      </c>
      <c r="G92" s="16"/>
      <c r="H92" s="16"/>
      <c r="I92" s="16"/>
      <c r="J92" s="34"/>
      <c r="K92" s="97">
        <v>134.6</v>
      </c>
      <c r="L92" s="97"/>
      <c r="M92" s="2"/>
    </row>
    <row r="93" spans="1:13" ht="62.25" customHeight="1" x14ac:dyDescent="0.3">
      <c r="A93" s="91"/>
      <c r="B93" s="93"/>
      <c r="C93" s="9" t="s">
        <v>15</v>
      </c>
      <c r="D93" s="25"/>
      <c r="E93" s="25"/>
      <c r="F93" s="29"/>
      <c r="G93" s="16"/>
      <c r="H93" s="16"/>
      <c r="I93" s="16"/>
      <c r="J93" s="38"/>
      <c r="K93" s="133"/>
      <c r="L93" s="134"/>
      <c r="M93" s="2"/>
    </row>
    <row r="94" spans="1:13" ht="19.5" customHeight="1" x14ac:dyDescent="0.3">
      <c r="A94" s="92"/>
      <c r="B94" s="93"/>
      <c r="C94" s="9" t="s">
        <v>16</v>
      </c>
      <c r="D94" s="25"/>
      <c r="E94" s="25"/>
      <c r="F94" s="29">
        <v>134.6</v>
      </c>
      <c r="G94" s="16"/>
      <c r="H94" s="16"/>
      <c r="I94" s="16"/>
      <c r="J94" s="34"/>
      <c r="K94" s="97">
        <v>134.6</v>
      </c>
      <c r="L94" s="97"/>
      <c r="M94" s="2"/>
    </row>
    <row r="95" spans="1:13" x14ac:dyDescent="0.3">
      <c r="A95" s="90"/>
      <c r="B95" s="93" t="s">
        <v>137</v>
      </c>
      <c r="C95" s="9" t="s">
        <v>29</v>
      </c>
      <c r="D95" s="25"/>
      <c r="E95" s="25"/>
      <c r="F95" s="29">
        <v>163.80000000000001</v>
      </c>
      <c r="G95" s="16"/>
      <c r="H95" s="16"/>
      <c r="I95" s="16"/>
      <c r="J95" s="34"/>
      <c r="K95" s="97">
        <v>163.80000000000001</v>
      </c>
      <c r="L95" s="97"/>
      <c r="M95" s="2"/>
    </row>
    <row r="96" spans="1:13" ht="75" x14ac:dyDescent="0.3">
      <c r="A96" s="91"/>
      <c r="B96" s="93"/>
      <c r="C96" s="9" t="s">
        <v>15</v>
      </c>
      <c r="D96" s="25"/>
      <c r="E96" s="25"/>
      <c r="F96" s="29"/>
      <c r="G96" s="16"/>
      <c r="H96" s="16"/>
      <c r="I96" s="16"/>
      <c r="J96" s="38"/>
      <c r="K96" s="133"/>
      <c r="L96" s="134"/>
      <c r="M96" s="2"/>
    </row>
    <row r="97" spans="1:13" x14ac:dyDescent="0.3">
      <c r="A97" s="92"/>
      <c r="B97" s="93"/>
      <c r="C97" s="9" t="s">
        <v>16</v>
      </c>
      <c r="D97" s="25"/>
      <c r="E97" s="25"/>
      <c r="F97" s="29">
        <v>163.80000000000001</v>
      </c>
      <c r="G97" s="16"/>
      <c r="H97" s="16"/>
      <c r="I97" s="16"/>
      <c r="J97" s="34"/>
      <c r="K97" s="97">
        <v>163.80000000000001</v>
      </c>
      <c r="L97" s="97"/>
      <c r="M97" s="2"/>
    </row>
    <row r="98" spans="1:13" x14ac:dyDescent="0.3">
      <c r="A98" s="90"/>
      <c r="B98" s="93" t="s">
        <v>138</v>
      </c>
      <c r="C98" s="9" t="s">
        <v>29</v>
      </c>
      <c r="D98" s="25"/>
      <c r="E98" s="25"/>
      <c r="F98" s="29">
        <v>216.6</v>
      </c>
      <c r="G98" s="16"/>
      <c r="H98" s="16"/>
      <c r="I98" s="16"/>
      <c r="J98" s="34"/>
      <c r="K98" s="97">
        <v>216.6</v>
      </c>
      <c r="L98" s="97"/>
      <c r="M98" s="2"/>
    </row>
    <row r="99" spans="1:13" ht="75" x14ac:dyDescent="0.3">
      <c r="A99" s="91"/>
      <c r="B99" s="93"/>
      <c r="C99" s="9" t="s">
        <v>15</v>
      </c>
      <c r="D99" s="25"/>
      <c r="E99" s="25"/>
      <c r="F99" s="29"/>
      <c r="G99" s="16"/>
      <c r="H99" s="16"/>
      <c r="I99" s="16"/>
      <c r="J99" s="38"/>
      <c r="K99" s="133"/>
      <c r="L99" s="134"/>
      <c r="M99" s="2"/>
    </row>
    <row r="100" spans="1:13" x14ac:dyDescent="0.3">
      <c r="A100" s="92"/>
      <c r="B100" s="93"/>
      <c r="C100" s="9" t="s">
        <v>16</v>
      </c>
      <c r="D100" s="25"/>
      <c r="E100" s="25"/>
      <c r="F100" s="29">
        <v>216.6</v>
      </c>
      <c r="G100" s="16"/>
      <c r="H100" s="16"/>
      <c r="I100" s="16"/>
      <c r="J100" s="34"/>
      <c r="K100" s="97">
        <v>216.6</v>
      </c>
      <c r="L100" s="97"/>
      <c r="M100" s="2"/>
    </row>
    <row r="101" spans="1:13" x14ac:dyDescent="0.3">
      <c r="A101" s="90"/>
      <c r="B101" s="93" t="s">
        <v>139</v>
      </c>
      <c r="C101" s="9" t="s">
        <v>29</v>
      </c>
      <c r="D101" s="25"/>
      <c r="E101" s="25"/>
      <c r="F101" s="25">
        <v>200</v>
      </c>
      <c r="G101" s="16"/>
      <c r="H101" s="16"/>
      <c r="I101" s="16"/>
      <c r="J101" s="34"/>
      <c r="K101" s="97">
        <v>200</v>
      </c>
      <c r="L101" s="97"/>
      <c r="M101" s="2"/>
    </row>
    <row r="102" spans="1:13" ht="75" x14ac:dyDescent="0.3">
      <c r="A102" s="91"/>
      <c r="B102" s="93"/>
      <c r="C102" s="9" t="s">
        <v>15</v>
      </c>
      <c r="D102" s="25"/>
      <c r="E102" s="25"/>
      <c r="F102" s="25"/>
      <c r="G102" s="16"/>
      <c r="H102" s="16"/>
      <c r="I102" s="16"/>
      <c r="J102" s="38"/>
      <c r="K102" s="133"/>
      <c r="L102" s="134"/>
      <c r="M102" s="2"/>
    </row>
    <row r="103" spans="1:13" ht="60.75" customHeight="1" x14ac:dyDescent="0.3">
      <c r="A103" s="92"/>
      <c r="B103" s="93"/>
      <c r="C103" s="9" t="s">
        <v>16</v>
      </c>
      <c r="D103" s="25"/>
      <c r="E103" s="25"/>
      <c r="F103" s="25">
        <v>200</v>
      </c>
      <c r="G103" s="16"/>
      <c r="H103" s="16"/>
      <c r="I103" s="16"/>
      <c r="J103" s="34"/>
      <c r="K103" s="97">
        <v>200</v>
      </c>
      <c r="L103" s="97"/>
      <c r="M103" s="2"/>
    </row>
    <row r="104" spans="1:13" x14ac:dyDescent="0.3">
      <c r="A104" s="90"/>
      <c r="B104" s="93" t="s">
        <v>140</v>
      </c>
      <c r="C104" s="9" t="s">
        <v>29</v>
      </c>
      <c r="D104" s="25"/>
      <c r="E104" s="25"/>
      <c r="F104" s="25">
        <v>200</v>
      </c>
      <c r="G104" s="16"/>
      <c r="H104" s="16"/>
      <c r="I104" s="16"/>
      <c r="J104" s="34"/>
      <c r="K104" s="97">
        <v>200</v>
      </c>
      <c r="L104" s="97"/>
      <c r="M104" s="2"/>
    </row>
    <row r="105" spans="1:13" ht="75" x14ac:dyDescent="0.3">
      <c r="A105" s="91"/>
      <c r="B105" s="93"/>
      <c r="C105" s="9" t="s">
        <v>15</v>
      </c>
      <c r="D105" s="25"/>
      <c r="E105" s="25"/>
      <c r="F105" s="25"/>
      <c r="G105" s="16"/>
      <c r="H105" s="16"/>
      <c r="I105" s="16"/>
      <c r="J105" s="38"/>
      <c r="K105" s="133"/>
      <c r="L105" s="134"/>
      <c r="M105" s="2"/>
    </row>
    <row r="106" spans="1:13" ht="54" customHeight="1" x14ac:dyDescent="0.3">
      <c r="A106" s="92"/>
      <c r="B106" s="93"/>
      <c r="C106" s="9" t="s">
        <v>16</v>
      </c>
      <c r="D106" s="25"/>
      <c r="E106" s="25"/>
      <c r="F106" s="25">
        <v>200</v>
      </c>
      <c r="G106" s="16"/>
      <c r="H106" s="16"/>
      <c r="I106" s="16"/>
      <c r="J106" s="34"/>
      <c r="K106" s="97">
        <v>200</v>
      </c>
      <c r="L106" s="97"/>
      <c r="M106" s="2"/>
    </row>
    <row r="107" spans="1:13" ht="38.25" customHeight="1" x14ac:dyDescent="0.3">
      <c r="A107" s="98"/>
      <c r="B107" s="93" t="s">
        <v>141</v>
      </c>
      <c r="C107" s="9" t="s">
        <v>29</v>
      </c>
      <c r="D107" s="25"/>
      <c r="E107" s="25"/>
      <c r="F107" s="25"/>
      <c r="G107" s="14"/>
      <c r="H107" s="14"/>
      <c r="I107" s="25">
        <v>38562.050000000003</v>
      </c>
      <c r="J107" s="37"/>
      <c r="K107" s="114">
        <f>I107</f>
        <v>38562.050000000003</v>
      </c>
      <c r="L107" s="114"/>
      <c r="M107" s="2"/>
    </row>
    <row r="108" spans="1:13" ht="75" x14ac:dyDescent="0.3">
      <c r="A108" s="98"/>
      <c r="B108" s="93"/>
      <c r="C108" s="9" t="s">
        <v>15</v>
      </c>
      <c r="D108" s="25"/>
      <c r="E108" s="25"/>
      <c r="F108" s="25"/>
      <c r="G108" s="14"/>
      <c r="H108" s="14"/>
      <c r="I108" s="29">
        <f>I107-I109</f>
        <v>38523.487950000002</v>
      </c>
      <c r="J108" s="29"/>
      <c r="K108" s="97">
        <f>I108</f>
        <v>38523.487950000002</v>
      </c>
      <c r="L108" s="97"/>
      <c r="M108" s="2"/>
    </row>
    <row r="109" spans="1:13" x14ac:dyDescent="0.3">
      <c r="A109" s="98"/>
      <c r="B109" s="93"/>
      <c r="C109" s="9" t="s">
        <v>16</v>
      </c>
      <c r="D109" s="25"/>
      <c r="E109" s="25"/>
      <c r="F109" s="25"/>
      <c r="G109" s="16"/>
      <c r="H109" s="16"/>
      <c r="I109" s="29">
        <f>I107*0.1%</f>
        <v>38.562050000000006</v>
      </c>
      <c r="J109" s="29"/>
      <c r="K109" s="120">
        <f>I109</f>
        <v>38.562050000000006</v>
      </c>
      <c r="L109" s="100"/>
      <c r="M109" s="2"/>
    </row>
    <row r="110" spans="1:13" x14ac:dyDescent="0.3">
      <c r="A110" s="126" t="s">
        <v>33</v>
      </c>
      <c r="B110" s="103" t="s">
        <v>34</v>
      </c>
      <c r="C110" s="58" t="s">
        <v>12</v>
      </c>
      <c r="D110" s="59">
        <f>D112+D113+D114</f>
        <v>13386.014000000001</v>
      </c>
      <c r="E110" s="59">
        <f t="shared" ref="E110:I110" si="16">E112+E113+E114</f>
        <v>5264.9209999999994</v>
      </c>
      <c r="F110" s="59">
        <f t="shared" si="16"/>
        <v>16111.028000000002</v>
      </c>
      <c r="G110" s="59">
        <f t="shared" si="16"/>
        <v>31254.136000000002</v>
      </c>
      <c r="H110" s="59">
        <f t="shared" si="16"/>
        <v>417545.10000000003</v>
      </c>
      <c r="I110" s="59">
        <f t="shared" si="16"/>
        <v>148143.45891000002</v>
      </c>
      <c r="J110" s="59">
        <f>J112+J113+J114</f>
        <v>139900</v>
      </c>
      <c r="K110" s="121">
        <f>SUM(D110:J110)</f>
        <v>771604.65791000007</v>
      </c>
      <c r="L110" s="121"/>
      <c r="M110" s="6">
        <f>K112+K113+K114</f>
        <v>771604.65791000007</v>
      </c>
    </row>
    <row r="111" spans="1:13" ht="32.25" customHeight="1" x14ac:dyDescent="0.3">
      <c r="A111" s="126"/>
      <c r="B111" s="103"/>
      <c r="C111" s="58" t="s">
        <v>13</v>
      </c>
      <c r="D111" s="66"/>
      <c r="E111" s="66"/>
      <c r="F111" s="66"/>
      <c r="G111" s="66"/>
      <c r="H111" s="66"/>
      <c r="I111" s="66"/>
      <c r="J111" s="66"/>
      <c r="K111" s="121"/>
      <c r="L111" s="121"/>
      <c r="M111" s="2"/>
    </row>
    <row r="112" spans="1:13" ht="75" x14ac:dyDescent="0.3">
      <c r="A112" s="126"/>
      <c r="B112" s="103"/>
      <c r="C112" s="58" t="s">
        <v>15</v>
      </c>
      <c r="D112" s="59">
        <f>D117+D242+D252+D269+D122+D127+D137+D132+D142+D147+D152+D157+D162+D167+D172+D177+D182+D187+D192+D197+D202+D207+D212+D217+D222+D227+D232+D237</f>
        <v>10661.54</v>
      </c>
      <c r="E112" s="59">
        <f t="shared" ref="E112:J112" si="17">E117+E242+E252+E269+E122+E127+E137+E132+E142+E147+E152+E157+E162+E167+E172+E177+E182+E187+E192+E197+E202+E207+E212+E217+E222+E227+E232+E237</f>
        <v>4848.1769999999997</v>
      </c>
      <c r="F112" s="59">
        <f t="shared" si="17"/>
        <v>13948.018000000002</v>
      </c>
      <c r="G112" s="59">
        <f t="shared" si="17"/>
        <v>28326.095840000002</v>
      </c>
      <c r="H112" s="59">
        <f t="shared" si="17"/>
        <v>410672.9</v>
      </c>
      <c r="I112" s="59">
        <f t="shared" si="17"/>
        <v>135316.33413709002</v>
      </c>
      <c r="J112" s="59">
        <f t="shared" si="17"/>
        <v>126205</v>
      </c>
      <c r="K112" s="121">
        <f>SUM(D112:J112)</f>
        <v>729978.06497709011</v>
      </c>
      <c r="L112" s="121"/>
      <c r="M112" s="7"/>
    </row>
    <row r="113" spans="1:13" ht="48" customHeight="1" x14ac:dyDescent="0.3">
      <c r="A113" s="126"/>
      <c r="B113" s="103"/>
      <c r="C113" s="58" t="s">
        <v>16</v>
      </c>
      <c r="D113" s="59">
        <f t="shared" ref="D113:J113" si="18">D118+D243+D253+D270+D123+D128+D138+D133+D143+D148+D153+D158+D163+D168+D173+D178+D183+D188+D193+D198+D203+D208+D213+D218+D223+D228+D233+D238</f>
        <v>2724.4740000000002</v>
      </c>
      <c r="E113" s="59">
        <f t="shared" si="18"/>
        <v>416.74400000000003</v>
      </c>
      <c r="F113" s="59">
        <f t="shared" si="18"/>
        <v>2163.0099999999998</v>
      </c>
      <c r="G113" s="59">
        <f t="shared" si="18"/>
        <v>2255.0321600000002</v>
      </c>
      <c r="H113" s="59">
        <f>H118+H243+H253+H270+H123+H128+H138+H133+H143+H148+H153+H158+H163+H168+H173+H178+H183+H188+H193+H198+H203+H208+H213+H218+H223+H228+H233+H238</f>
        <v>429.40000000000009</v>
      </c>
      <c r="I113" s="59">
        <f t="shared" si="18"/>
        <v>568.1181329100001</v>
      </c>
      <c r="J113" s="59">
        <f t="shared" si="18"/>
        <v>1366.0399999999997</v>
      </c>
      <c r="K113" s="121">
        <f>SUM(D113:J113)</f>
        <v>9922.8182929099985</v>
      </c>
      <c r="L113" s="121"/>
      <c r="M113" s="2"/>
    </row>
    <row r="114" spans="1:13" ht="37.5" x14ac:dyDescent="0.3">
      <c r="A114" s="126"/>
      <c r="B114" s="103"/>
      <c r="C114" s="58" t="s">
        <v>17</v>
      </c>
      <c r="D114" s="59">
        <f>D119+D244+D254+D271+D124+D129+D139+D134+D144+D149+D154+D159+D164+D169+D174+D179+D184+D189+D194+D199+D204+D209+D214+D219+D224+D229+D234+D239</f>
        <v>0</v>
      </c>
      <c r="E114" s="76">
        <f t="shared" ref="E114:J114" si="19">E119+E244+E254+E271+E124+E129+E139+E134+E144+E149+E154+E159+E164+E169+E174+E179+E184+E189+E194+E199+E204+E209+E214+E219+E224+E229+E234+E239</f>
        <v>0</v>
      </c>
      <c r="F114" s="76">
        <f t="shared" si="19"/>
        <v>0</v>
      </c>
      <c r="G114" s="76">
        <f t="shared" si="19"/>
        <v>673.00800000000004</v>
      </c>
      <c r="H114" s="76">
        <f>H119+H244+H254+H271+H124+H129+H139+H134+H144+H149+H154+H159+H164+H169+H174+H179+H184+H189+H194+H199+H204+H209+H214+H219+H224+H229+H234+H239</f>
        <v>6442.7999999999993</v>
      </c>
      <c r="I114" s="76">
        <f t="shared" si="19"/>
        <v>12259.00664</v>
      </c>
      <c r="J114" s="76">
        <f t="shared" si="19"/>
        <v>12328.96</v>
      </c>
      <c r="K114" s="121">
        <f>SUM(D114:J114)</f>
        <v>31703.774639999996</v>
      </c>
      <c r="L114" s="121"/>
      <c r="M114" s="2"/>
    </row>
    <row r="115" spans="1:13" x14ac:dyDescent="0.3">
      <c r="A115" s="98" t="s">
        <v>35</v>
      </c>
      <c r="B115" s="93" t="s">
        <v>36</v>
      </c>
      <c r="C115" s="9" t="s">
        <v>12</v>
      </c>
      <c r="D115" s="14">
        <f>D117+D118+D119</f>
        <v>4060.1869999999999</v>
      </c>
      <c r="E115" s="14">
        <f t="shared" ref="E115:I115" si="20">E117+E118+E119</f>
        <v>2000</v>
      </c>
      <c r="F115" s="14">
        <f t="shared" si="20"/>
        <v>4398.5140000000001</v>
      </c>
      <c r="G115" s="14">
        <f t="shared" si="20"/>
        <v>6633.83</v>
      </c>
      <c r="H115" s="14">
        <f t="shared" si="20"/>
        <v>5600</v>
      </c>
      <c r="I115" s="77">
        <f t="shared" si="20"/>
        <v>14049.713</v>
      </c>
      <c r="J115" s="35">
        <f>J117+J118+J119</f>
        <v>17200</v>
      </c>
      <c r="K115" s="114">
        <f>SUM(D115:J115)</f>
        <v>53942.244000000006</v>
      </c>
      <c r="L115" s="114"/>
      <c r="M115" s="6">
        <f>K117+K118+K119</f>
        <v>53942.243999999999</v>
      </c>
    </row>
    <row r="116" spans="1:13" ht="32.25" customHeight="1" x14ac:dyDescent="0.3">
      <c r="A116" s="98"/>
      <c r="B116" s="93"/>
      <c r="C116" s="9" t="s">
        <v>13</v>
      </c>
      <c r="D116" s="25"/>
      <c r="E116" s="25"/>
      <c r="F116" s="25"/>
      <c r="G116" s="25"/>
      <c r="H116" s="25"/>
      <c r="I116" s="25"/>
      <c r="J116" s="37"/>
      <c r="K116" s="114">
        <f t="shared" ref="K116" si="21">SUM(D116:I116)</f>
        <v>0</v>
      </c>
      <c r="L116" s="114"/>
      <c r="M116" s="2"/>
    </row>
    <row r="117" spans="1:13" ht="75" x14ac:dyDescent="0.3">
      <c r="A117" s="98"/>
      <c r="B117" s="93"/>
      <c r="C117" s="9" t="s">
        <v>15</v>
      </c>
      <c r="D117" s="45">
        <f>D122+D127+D132+D167+D192+D197+D207+D212+D237+D137+D142+D147+D152+D157+D162+D172+D177+D182+D187+D202+D217+D222+D227+D232</f>
        <v>4003</v>
      </c>
      <c r="E117" s="55">
        <f t="shared" ref="E117:J117" si="22">E122+E127+E132+E167+E192+E197+E207+E212+E237+E137+E142+E147+E152+E157+E162+E172+E177+E182+E187+E202+E217+E222+E227+E232</f>
        <v>1980</v>
      </c>
      <c r="F117" s="55">
        <f t="shared" si="22"/>
        <v>4354.5290000000005</v>
      </c>
      <c r="G117" s="55">
        <f t="shared" si="22"/>
        <v>5528.2020000000002</v>
      </c>
      <c r="H117" s="55">
        <f t="shared" si="22"/>
        <v>3750</v>
      </c>
      <c r="I117" s="55">
        <f t="shared" si="22"/>
        <v>12403.904</v>
      </c>
      <c r="J117" s="55">
        <f t="shared" si="22"/>
        <v>10880</v>
      </c>
      <c r="K117" s="101">
        <f>SUM(D117:J117)</f>
        <v>42899.635000000002</v>
      </c>
      <c r="L117" s="101"/>
      <c r="M117" s="2"/>
    </row>
    <row r="118" spans="1:13" x14ac:dyDescent="0.3">
      <c r="A118" s="98"/>
      <c r="B118" s="93"/>
      <c r="C118" s="9" t="s">
        <v>16</v>
      </c>
      <c r="D118" s="55">
        <f>D123+D128+D133+D168+D193+D198+D208+D213+D238+D138+D143+D148+D153+D158+D163+D173+D178+D183+D188+D203+D218+D223+D228+D233</f>
        <v>57.186999999999998</v>
      </c>
      <c r="E118" s="55">
        <f t="shared" ref="E118:J118" si="23">E123+E128+E133+E168+E193+E198+E208+E213+E238+E138+E143+E148+E153+E158+E163+E173+E178+E183+E188+E203+E218+E223+E228+E233</f>
        <v>20</v>
      </c>
      <c r="F118" s="55">
        <f t="shared" si="23"/>
        <v>43.984999999999999</v>
      </c>
      <c r="G118" s="55">
        <f t="shared" si="23"/>
        <v>1105.6279999999999</v>
      </c>
      <c r="H118" s="55">
        <f t="shared" si="23"/>
        <v>53.6</v>
      </c>
      <c r="I118" s="55">
        <f t="shared" si="23"/>
        <v>174.40899999999999</v>
      </c>
      <c r="J118" s="55">
        <f t="shared" si="23"/>
        <v>155.52000000000001</v>
      </c>
      <c r="K118" s="101">
        <f>SUM(D118:J118)</f>
        <v>1610.3289999999997</v>
      </c>
      <c r="L118" s="101"/>
      <c r="M118" s="2"/>
    </row>
    <row r="119" spans="1:13" ht="37.5" x14ac:dyDescent="0.3">
      <c r="A119" s="98"/>
      <c r="B119" s="93"/>
      <c r="C119" s="9" t="s">
        <v>17</v>
      </c>
      <c r="D119" s="16"/>
      <c r="E119" s="25"/>
      <c r="F119" s="25"/>
      <c r="G119" s="23">
        <f>G139+G144+G174+G199+G214+G234</f>
        <v>0</v>
      </c>
      <c r="H119" s="23">
        <f>H149+H154+H179+H184+H204+H219</f>
        <v>1796.4</v>
      </c>
      <c r="I119" s="23">
        <f>I159+I189+I224+I229+I164</f>
        <v>1471.4</v>
      </c>
      <c r="J119" s="55">
        <f t="shared" ref="J119" si="24">J149+J159+J189+J204+J224+J229</f>
        <v>6164.48</v>
      </c>
      <c r="K119" s="101">
        <f>SUM(D119:J119)</f>
        <v>9432.2799999999988</v>
      </c>
      <c r="L119" s="101"/>
      <c r="M119" s="2"/>
    </row>
    <row r="120" spans="1:13" ht="16.5" customHeight="1" x14ac:dyDescent="0.3">
      <c r="A120" s="98"/>
      <c r="B120" s="93" t="s">
        <v>37</v>
      </c>
      <c r="C120" s="9" t="s">
        <v>12</v>
      </c>
      <c r="D120" s="14"/>
      <c r="E120" s="15"/>
      <c r="F120" s="15">
        <v>1729.43</v>
      </c>
      <c r="G120" s="25"/>
      <c r="H120" s="25"/>
      <c r="I120" s="25"/>
      <c r="J120" s="37"/>
      <c r="K120" s="101">
        <f>F120</f>
        <v>1729.43</v>
      </c>
      <c r="L120" s="101"/>
      <c r="M120" s="2"/>
    </row>
    <row r="121" spans="1:13" x14ac:dyDescent="0.3">
      <c r="A121" s="98"/>
      <c r="B121" s="93"/>
      <c r="C121" s="9" t="s">
        <v>13</v>
      </c>
      <c r="D121" s="25"/>
      <c r="E121" s="25"/>
      <c r="F121" s="25"/>
      <c r="G121" s="25"/>
      <c r="H121" s="25"/>
      <c r="I121" s="25"/>
      <c r="J121" s="37"/>
      <c r="K121" s="101"/>
      <c r="L121" s="101"/>
      <c r="M121" s="2"/>
    </row>
    <row r="122" spans="1:13" ht="75" x14ac:dyDescent="0.3">
      <c r="A122" s="98"/>
      <c r="B122" s="93"/>
      <c r="C122" s="9" t="s">
        <v>15</v>
      </c>
      <c r="D122" s="14"/>
      <c r="E122" s="15"/>
      <c r="F122" s="15">
        <f>F120-F123</f>
        <v>1712.136</v>
      </c>
      <c r="G122" s="25"/>
      <c r="H122" s="25"/>
      <c r="I122" s="25"/>
      <c r="J122" s="37"/>
      <c r="K122" s="101">
        <f>F122</f>
        <v>1712.136</v>
      </c>
      <c r="L122" s="101"/>
      <c r="M122" s="2"/>
    </row>
    <row r="123" spans="1:13" x14ac:dyDescent="0.3">
      <c r="A123" s="98"/>
      <c r="B123" s="93"/>
      <c r="C123" s="9" t="s">
        <v>16</v>
      </c>
      <c r="D123" s="16"/>
      <c r="E123" s="16"/>
      <c r="F123" s="16">
        <v>17.294</v>
      </c>
      <c r="G123" s="25"/>
      <c r="H123" s="25"/>
      <c r="I123" s="25"/>
      <c r="J123" s="37"/>
      <c r="K123" s="101">
        <f>F123</f>
        <v>17.294</v>
      </c>
      <c r="L123" s="101"/>
      <c r="M123" s="2"/>
    </row>
    <row r="124" spans="1:13" ht="37.5" x14ac:dyDescent="0.3">
      <c r="A124" s="98"/>
      <c r="B124" s="93"/>
      <c r="C124" s="9" t="s">
        <v>17</v>
      </c>
      <c r="D124" s="16"/>
      <c r="E124" s="16"/>
      <c r="F124" s="25"/>
      <c r="G124" s="25"/>
      <c r="H124" s="25"/>
      <c r="I124" s="25"/>
      <c r="J124" s="37"/>
      <c r="K124" s="114"/>
      <c r="L124" s="114"/>
      <c r="M124" s="2"/>
    </row>
    <row r="125" spans="1:13" ht="20.25" customHeight="1" x14ac:dyDescent="0.3">
      <c r="A125" s="98"/>
      <c r="B125" s="93" t="s">
        <v>38</v>
      </c>
      <c r="C125" s="9" t="s">
        <v>12</v>
      </c>
      <c r="D125" s="15">
        <f>D127+D128</f>
        <v>1923.086</v>
      </c>
      <c r="E125" s="25"/>
      <c r="F125" s="25"/>
      <c r="G125" s="25"/>
      <c r="H125" s="25"/>
      <c r="I125" s="25"/>
      <c r="J125" s="37"/>
      <c r="K125" s="101">
        <f>D125</f>
        <v>1923.086</v>
      </c>
      <c r="L125" s="101"/>
      <c r="M125" s="2"/>
    </row>
    <row r="126" spans="1:13" x14ac:dyDescent="0.3">
      <c r="A126" s="98"/>
      <c r="B126" s="93"/>
      <c r="C126" s="9" t="s">
        <v>13</v>
      </c>
      <c r="D126" s="25"/>
      <c r="E126" s="25"/>
      <c r="F126" s="25"/>
      <c r="G126" s="25"/>
      <c r="H126" s="25"/>
      <c r="I126" s="25"/>
      <c r="J126" s="37"/>
      <c r="K126" s="102"/>
      <c r="L126" s="102"/>
      <c r="M126" s="2"/>
    </row>
    <row r="127" spans="1:13" ht="75" x14ac:dyDescent="0.3">
      <c r="A127" s="98"/>
      <c r="B127" s="93"/>
      <c r="C127" s="9" t="s">
        <v>15</v>
      </c>
      <c r="D127" s="14">
        <v>1896</v>
      </c>
      <c r="E127" s="25"/>
      <c r="F127" s="25"/>
      <c r="G127" s="25"/>
      <c r="H127" s="25"/>
      <c r="I127" s="25"/>
      <c r="J127" s="37"/>
      <c r="K127" s="114">
        <f>D127</f>
        <v>1896</v>
      </c>
      <c r="L127" s="114"/>
      <c r="M127" s="2"/>
    </row>
    <row r="128" spans="1:13" x14ac:dyDescent="0.3">
      <c r="A128" s="98"/>
      <c r="B128" s="93"/>
      <c r="C128" s="9" t="s">
        <v>16</v>
      </c>
      <c r="D128" s="16">
        <v>27.085999999999999</v>
      </c>
      <c r="E128" s="25"/>
      <c r="F128" s="25"/>
      <c r="G128" s="25"/>
      <c r="H128" s="25"/>
      <c r="I128" s="25"/>
      <c r="J128" s="37"/>
      <c r="K128" s="101">
        <f>D128</f>
        <v>27.085999999999999</v>
      </c>
      <c r="L128" s="101"/>
      <c r="M128" s="2"/>
    </row>
    <row r="129" spans="1:13" ht="37.5" x14ac:dyDescent="0.3">
      <c r="A129" s="98"/>
      <c r="B129" s="93"/>
      <c r="C129" s="9" t="s">
        <v>17</v>
      </c>
      <c r="D129" s="25"/>
      <c r="E129" s="25"/>
      <c r="F129" s="25"/>
      <c r="G129" s="25"/>
      <c r="H129" s="25"/>
      <c r="I129" s="25"/>
      <c r="J129" s="37"/>
      <c r="K129" s="102"/>
      <c r="L129" s="102"/>
      <c r="M129" s="2"/>
    </row>
    <row r="130" spans="1:13" x14ac:dyDescent="0.3">
      <c r="A130" s="98"/>
      <c r="B130" s="93" t="s">
        <v>39</v>
      </c>
      <c r="C130" s="9" t="s">
        <v>12</v>
      </c>
      <c r="D130" s="16"/>
      <c r="E130" s="16"/>
      <c r="F130" s="16">
        <v>2669.0839999999998</v>
      </c>
      <c r="G130" s="16"/>
      <c r="H130" s="16"/>
      <c r="I130" s="16"/>
      <c r="J130" s="34"/>
      <c r="K130" s="110">
        <f>F130</f>
        <v>2669.0839999999998</v>
      </c>
      <c r="L130" s="110"/>
      <c r="M130" s="2"/>
    </row>
    <row r="131" spans="1:13" x14ac:dyDescent="0.3">
      <c r="A131" s="98"/>
      <c r="B131" s="93"/>
      <c r="C131" s="9" t="s">
        <v>13</v>
      </c>
      <c r="D131" s="16"/>
      <c r="E131" s="16"/>
      <c r="F131" s="16"/>
      <c r="G131" s="16"/>
      <c r="H131" s="16"/>
      <c r="I131" s="16"/>
      <c r="J131" s="34"/>
      <c r="K131" s="110"/>
      <c r="L131" s="110"/>
      <c r="M131" s="2"/>
    </row>
    <row r="132" spans="1:13" ht="75" x14ac:dyDescent="0.3">
      <c r="A132" s="98"/>
      <c r="B132" s="93"/>
      <c r="C132" s="9" t="s">
        <v>15</v>
      </c>
      <c r="D132" s="16"/>
      <c r="E132" s="16"/>
      <c r="F132" s="16">
        <f>F130-F133</f>
        <v>2642.393</v>
      </c>
      <c r="G132" s="16"/>
      <c r="H132" s="16"/>
      <c r="I132" s="16"/>
      <c r="J132" s="34"/>
      <c r="K132" s="110">
        <f>F132</f>
        <v>2642.393</v>
      </c>
      <c r="L132" s="110"/>
      <c r="M132" s="2"/>
    </row>
    <row r="133" spans="1:13" x14ac:dyDescent="0.3">
      <c r="A133" s="98"/>
      <c r="B133" s="93"/>
      <c r="C133" s="9" t="s">
        <v>16</v>
      </c>
      <c r="D133" s="16"/>
      <c r="E133" s="16"/>
      <c r="F133" s="16">
        <v>26.690999999999999</v>
      </c>
      <c r="G133" s="16"/>
      <c r="H133" s="16"/>
      <c r="I133" s="16"/>
      <c r="J133" s="34"/>
      <c r="K133" s="110">
        <f>F133</f>
        <v>26.690999999999999</v>
      </c>
      <c r="L133" s="110"/>
      <c r="M133" s="2"/>
    </row>
    <row r="134" spans="1:13" ht="37.5" x14ac:dyDescent="0.3">
      <c r="A134" s="98"/>
      <c r="B134" s="93"/>
      <c r="C134" s="9" t="s">
        <v>17</v>
      </c>
      <c r="D134" s="16"/>
      <c r="E134" s="16"/>
      <c r="F134" s="16"/>
      <c r="G134" s="16"/>
      <c r="H134" s="16"/>
      <c r="I134" s="16"/>
      <c r="J134" s="34"/>
      <c r="K134" s="100"/>
      <c r="L134" s="100"/>
      <c r="M134" s="2"/>
    </row>
    <row r="135" spans="1:13" x14ac:dyDescent="0.3">
      <c r="A135" s="98"/>
      <c r="B135" s="93" t="s">
        <v>129</v>
      </c>
      <c r="C135" s="9" t="s">
        <v>12</v>
      </c>
      <c r="D135" s="16"/>
      <c r="E135" s="16"/>
      <c r="F135" s="16"/>
      <c r="G135" s="19">
        <f>G137+G138</f>
        <v>2756.404</v>
      </c>
      <c r="H135" s="16"/>
      <c r="I135" s="16"/>
      <c r="J135" s="34"/>
      <c r="K135" s="99">
        <f t="shared" ref="K135:K141" si="25">G135</f>
        <v>2756.404</v>
      </c>
      <c r="L135" s="100"/>
      <c r="M135" s="2"/>
    </row>
    <row r="136" spans="1:13" x14ac:dyDescent="0.3">
      <c r="A136" s="98"/>
      <c r="B136" s="93" t="s">
        <v>101</v>
      </c>
      <c r="C136" s="9" t="s">
        <v>13</v>
      </c>
      <c r="D136" s="16"/>
      <c r="E136" s="16"/>
      <c r="F136" s="16"/>
      <c r="G136" s="19"/>
      <c r="H136" s="16"/>
      <c r="I136" s="16"/>
      <c r="J136" s="34"/>
      <c r="K136" s="99">
        <f t="shared" si="25"/>
        <v>0</v>
      </c>
      <c r="L136" s="100"/>
      <c r="M136" s="2"/>
    </row>
    <row r="137" spans="1:13" ht="75" x14ac:dyDescent="0.3">
      <c r="A137" s="98"/>
      <c r="B137" s="93" t="s">
        <v>101</v>
      </c>
      <c r="C137" s="9" t="s">
        <v>15</v>
      </c>
      <c r="D137" s="16"/>
      <c r="E137" s="16"/>
      <c r="F137" s="16"/>
      <c r="G137" s="19">
        <v>2120.3020000000001</v>
      </c>
      <c r="H137" s="16"/>
      <c r="I137" s="16"/>
      <c r="J137" s="34"/>
      <c r="K137" s="99">
        <f t="shared" si="25"/>
        <v>2120.3020000000001</v>
      </c>
      <c r="L137" s="100"/>
      <c r="M137" s="2"/>
    </row>
    <row r="138" spans="1:13" x14ac:dyDescent="0.3">
      <c r="A138" s="98"/>
      <c r="B138" s="93" t="s">
        <v>101</v>
      </c>
      <c r="C138" s="9" t="s">
        <v>16</v>
      </c>
      <c r="D138" s="16"/>
      <c r="E138" s="16"/>
      <c r="F138" s="16"/>
      <c r="G138" s="19">
        <v>636.10199999999998</v>
      </c>
      <c r="H138" s="16"/>
      <c r="I138" s="16"/>
      <c r="J138" s="34"/>
      <c r="K138" s="99">
        <f t="shared" si="25"/>
        <v>636.10199999999998</v>
      </c>
      <c r="L138" s="100"/>
      <c r="M138" s="2"/>
    </row>
    <row r="139" spans="1:13" ht="37.5" x14ac:dyDescent="0.3">
      <c r="A139" s="98"/>
      <c r="B139" s="93" t="s">
        <v>101</v>
      </c>
      <c r="C139" s="9" t="s">
        <v>17</v>
      </c>
      <c r="D139" s="16"/>
      <c r="E139" s="16"/>
      <c r="F139" s="16"/>
      <c r="G139" s="19"/>
      <c r="H139" s="16"/>
      <c r="I139" s="16"/>
      <c r="J139" s="34"/>
      <c r="K139" s="99">
        <f t="shared" si="25"/>
        <v>0</v>
      </c>
      <c r="L139" s="100"/>
      <c r="M139" s="2"/>
    </row>
    <row r="140" spans="1:13" x14ac:dyDescent="0.3">
      <c r="A140" s="98"/>
      <c r="B140" s="93" t="s">
        <v>130</v>
      </c>
      <c r="C140" s="9" t="s">
        <v>12</v>
      </c>
      <c r="D140" s="16"/>
      <c r="E140" s="16"/>
      <c r="F140" s="16"/>
      <c r="G140" s="19"/>
      <c r="H140" s="16"/>
      <c r="I140" s="16">
        <f>I142+I143+I144</f>
        <v>3100</v>
      </c>
      <c r="J140" s="34"/>
      <c r="K140" s="99">
        <f t="shared" si="25"/>
        <v>0</v>
      </c>
      <c r="L140" s="100"/>
      <c r="M140" s="2"/>
    </row>
    <row r="141" spans="1:13" x14ac:dyDescent="0.3">
      <c r="A141" s="98"/>
      <c r="B141" s="93" t="s">
        <v>102</v>
      </c>
      <c r="C141" s="9" t="s">
        <v>13</v>
      </c>
      <c r="D141" s="16"/>
      <c r="E141" s="16"/>
      <c r="F141" s="16"/>
      <c r="G141" s="19"/>
      <c r="H141" s="16"/>
      <c r="I141" s="16"/>
      <c r="J141" s="34"/>
      <c r="K141" s="99">
        <f t="shared" si="25"/>
        <v>0</v>
      </c>
      <c r="L141" s="100"/>
      <c r="M141" s="2"/>
    </row>
    <row r="142" spans="1:13" ht="75" x14ac:dyDescent="0.3">
      <c r="A142" s="98"/>
      <c r="B142" s="93" t="s">
        <v>102</v>
      </c>
      <c r="C142" s="9" t="s">
        <v>15</v>
      </c>
      <c r="D142" s="16"/>
      <c r="E142" s="16"/>
      <c r="F142" s="16"/>
      <c r="G142" s="19"/>
      <c r="H142" s="16"/>
      <c r="I142" s="16">
        <v>2000</v>
      </c>
      <c r="J142" s="34"/>
      <c r="K142" s="99">
        <f>I142</f>
        <v>2000</v>
      </c>
      <c r="L142" s="100"/>
      <c r="M142" s="2"/>
    </row>
    <row r="143" spans="1:13" x14ac:dyDescent="0.3">
      <c r="A143" s="98"/>
      <c r="B143" s="93" t="s">
        <v>102</v>
      </c>
      <c r="C143" s="9" t="s">
        <v>16</v>
      </c>
      <c r="D143" s="16"/>
      <c r="E143" s="16"/>
      <c r="F143" s="16"/>
      <c r="G143" s="19"/>
      <c r="H143" s="16"/>
      <c r="I143" s="16">
        <v>28.6</v>
      </c>
      <c r="J143" s="34"/>
      <c r="K143" s="99">
        <f>I143</f>
        <v>28.6</v>
      </c>
      <c r="L143" s="100"/>
      <c r="M143" s="2"/>
    </row>
    <row r="144" spans="1:13" ht="37.5" x14ac:dyDescent="0.3">
      <c r="A144" s="98"/>
      <c r="B144" s="93" t="s">
        <v>102</v>
      </c>
      <c r="C144" s="9" t="s">
        <v>17</v>
      </c>
      <c r="D144" s="16"/>
      <c r="E144" s="16"/>
      <c r="F144" s="16"/>
      <c r="G144" s="19"/>
      <c r="H144" s="16"/>
      <c r="I144" s="16">
        <v>1071.4000000000001</v>
      </c>
      <c r="J144" s="34"/>
      <c r="K144" s="99">
        <f>I144</f>
        <v>1071.4000000000001</v>
      </c>
      <c r="L144" s="100"/>
      <c r="M144" s="2"/>
    </row>
    <row r="145" spans="1:13" x14ac:dyDescent="0.3">
      <c r="A145" s="98"/>
      <c r="B145" s="93" t="s">
        <v>131</v>
      </c>
      <c r="C145" s="9" t="s">
        <v>12</v>
      </c>
      <c r="D145" s="16"/>
      <c r="E145" s="16"/>
      <c r="F145" s="16"/>
      <c r="G145" s="16"/>
      <c r="H145" s="19"/>
      <c r="I145" s="16"/>
      <c r="J145" s="34">
        <v>3000</v>
      </c>
      <c r="K145" s="99">
        <f>J145</f>
        <v>3000</v>
      </c>
      <c r="L145" s="100"/>
      <c r="M145" s="2"/>
    </row>
    <row r="146" spans="1:13" x14ac:dyDescent="0.3">
      <c r="A146" s="98"/>
      <c r="B146" s="93" t="s">
        <v>103</v>
      </c>
      <c r="C146" s="9" t="s">
        <v>13</v>
      </c>
      <c r="D146" s="16"/>
      <c r="E146" s="16"/>
      <c r="F146" s="16"/>
      <c r="G146" s="16"/>
      <c r="H146" s="19"/>
      <c r="I146" s="16"/>
      <c r="J146" s="34"/>
      <c r="K146" s="99"/>
      <c r="L146" s="100"/>
      <c r="M146" s="2"/>
    </row>
    <row r="147" spans="1:13" ht="75" x14ac:dyDescent="0.3">
      <c r="A147" s="98"/>
      <c r="B147" s="93" t="s">
        <v>103</v>
      </c>
      <c r="C147" s="9" t="s">
        <v>15</v>
      </c>
      <c r="D147" s="16"/>
      <c r="E147" s="16"/>
      <c r="F147" s="16"/>
      <c r="G147" s="16"/>
      <c r="H147" s="19"/>
      <c r="I147" s="16"/>
      <c r="J147" s="34">
        <v>2000</v>
      </c>
      <c r="K147" s="99">
        <f>J147</f>
        <v>2000</v>
      </c>
      <c r="L147" s="100"/>
      <c r="M147" s="2"/>
    </row>
    <row r="148" spans="1:13" x14ac:dyDescent="0.3">
      <c r="A148" s="98"/>
      <c r="B148" s="93" t="s">
        <v>103</v>
      </c>
      <c r="C148" s="9" t="s">
        <v>16</v>
      </c>
      <c r="D148" s="16"/>
      <c r="E148" s="16"/>
      <c r="F148" s="16"/>
      <c r="G148" s="16"/>
      <c r="H148" s="19"/>
      <c r="I148" s="16"/>
      <c r="J148" s="34">
        <v>28.6</v>
      </c>
      <c r="K148" s="99">
        <f>J148</f>
        <v>28.6</v>
      </c>
      <c r="L148" s="100"/>
      <c r="M148" s="2"/>
    </row>
    <row r="149" spans="1:13" ht="37.5" x14ac:dyDescent="0.3">
      <c r="A149" s="98"/>
      <c r="B149" s="93" t="s">
        <v>103</v>
      </c>
      <c r="C149" s="9" t="s">
        <v>17</v>
      </c>
      <c r="D149" s="16"/>
      <c r="E149" s="16"/>
      <c r="F149" s="16"/>
      <c r="G149" s="16"/>
      <c r="H149" s="19"/>
      <c r="I149" s="16"/>
      <c r="J149" s="34">
        <v>971.4</v>
      </c>
      <c r="K149" s="99">
        <f>J149</f>
        <v>971.4</v>
      </c>
      <c r="L149" s="100"/>
      <c r="M149" s="2"/>
    </row>
    <row r="150" spans="1:13" x14ac:dyDescent="0.3">
      <c r="A150" s="98"/>
      <c r="B150" s="93" t="s">
        <v>128</v>
      </c>
      <c r="C150" s="9" t="s">
        <v>12</v>
      </c>
      <c r="D150" s="16"/>
      <c r="E150" s="16"/>
      <c r="F150" s="16"/>
      <c r="G150" s="16"/>
      <c r="H150" s="19">
        <v>3100</v>
      </c>
      <c r="I150" s="16"/>
      <c r="J150" s="34"/>
      <c r="K150" s="99">
        <f>H150</f>
        <v>3100</v>
      </c>
      <c r="L150" s="99"/>
      <c r="M150" s="2"/>
    </row>
    <row r="151" spans="1:13" x14ac:dyDescent="0.3">
      <c r="A151" s="98"/>
      <c r="B151" s="93"/>
      <c r="C151" s="9" t="s">
        <v>13</v>
      </c>
      <c r="D151" s="16"/>
      <c r="E151" s="16"/>
      <c r="F151" s="16"/>
      <c r="G151" s="16"/>
      <c r="H151" s="19"/>
      <c r="I151" s="16"/>
      <c r="J151" s="34"/>
      <c r="K151" s="99">
        <f>H151</f>
        <v>0</v>
      </c>
      <c r="L151" s="99"/>
      <c r="M151" s="2"/>
    </row>
    <row r="152" spans="1:13" ht="75" x14ac:dyDescent="0.3">
      <c r="A152" s="98"/>
      <c r="B152" s="93"/>
      <c r="C152" s="9" t="s">
        <v>15</v>
      </c>
      <c r="D152" s="16"/>
      <c r="E152" s="16"/>
      <c r="F152" s="16"/>
      <c r="G152" s="16"/>
      <c r="H152" s="19">
        <v>2000</v>
      </c>
      <c r="I152" s="16"/>
      <c r="J152" s="34"/>
      <c r="K152" s="99">
        <f>H152</f>
        <v>2000</v>
      </c>
      <c r="L152" s="99"/>
      <c r="M152" s="2"/>
    </row>
    <row r="153" spans="1:13" x14ac:dyDescent="0.3">
      <c r="A153" s="98"/>
      <c r="B153" s="93"/>
      <c r="C153" s="9" t="s">
        <v>16</v>
      </c>
      <c r="D153" s="16"/>
      <c r="E153" s="16"/>
      <c r="F153" s="16"/>
      <c r="G153" s="16"/>
      <c r="H153" s="19">
        <v>28.6</v>
      </c>
      <c r="I153" s="16"/>
      <c r="J153" s="34"/>
      <c r="K153" s="99">
        <f>H153</f>
        <v>28.6</v>
      </c>
      <c r="L153" s="99"/>
      <c r="M153" s="2"/>
    </row>
    <row r="154" spans="1:13" ht="37.5" x14ac:dyDescent="0.3">
      <c r="A154" s="98"/>
      <c r="B154" s="93"/>
      <c r="C154" s="9" t="s">
        <v>17</v>
      </c>
      <c r="D154" s="16"/>
      <c r="E154" s="16"/>
      <c r="F154" s="16"/>
      <c r="G154" s="16"/>
      <c r="H154" s="19">
        <v>1071.4000000000001</v>
      </c>
      <c r="I154" s="16"/>
      <c r="J154" s="34"/>
      <c r="K154" s="99">
        <f>H154</f>
        <v>1071.4000000000001</v>
      </c>
      <c r="L154" s="99"/>
      <c r="M154" s="2"/>
    </row>
    <row r="155" spans="1:13" x14ac:dyDescent="0.3">
      <c r="A155" s="98"/>
      <c r="B155" s="93" t="s">
        <v>127</v>
      </c>
      <c r="C155" s="9" t="s">
        <v>12</v>
      </c>
      <c r="D155" s="16"/>
      <c r="E155" s="16"/>
      <c r="F155" s="16"/>
      <c r="G155" s="16"/>
      <c r="H155" s="16"/>
      <c r="I155" s="19"/>
      <c r="J155" s="33">
        <v>3200</v>
      </c>
      <c r="K155" s="99">
        <f>J155</f>
        <v>3200</v>
      </c>
      <c r="L155" s="100"/>
      <c r="M155" s="2"/>
    </row>
    <row r="156" spans="1:13" x14ac:dyDescent="0.3">
      <c r="A156" s="98"/>
      <c r="B156" s="93" t="s">
        <v>104</v>
      </c>
      <c r="C156" s="9" t="s">
        <v>13</v>
      </c>
      <c r="D156" s="16"/>
      <c r="E156" s="16"/>
      <c r="F156" s="16"/>
      <c r="G156" s="16"/>
      <c r="H156" s="16"/>
      <c r="I156" s="19"/>
      <c r="J156" s="33"/>
      <c r="K156" s="99">
        <f t="shared" ref="K156" si="26">I156</f>
        <v>0</v>
      </c>
      <c r="L156" s="100"/>
      <c r="M156" s="2"/>
    </row>
    <row r="157" spans="1:13" ht="75" x14ac:dyDescent="0.3">
      <c r="A157" s="98"/>
      <c r="B157" s="93" t="s">
        <v>104</v>
      </c>
      <c r="C157" s="9" t="s">
        <v>15</v>
      </c>
      <c r="D157" s="16"/>
      <c r="E157" s="16"/>
      <c r="F157" s="16"/>
      <c r="G157" s="16"/>
      <c r="H157" s="16"/>
      <c r="I157" s="19"/>
      <c r="J157" s="33">
        <v>2000</v>
      </c>
      <c r="K157" s="99">
        <f>J157</f>
        <v>2000</v>
      </c>
      <c r="L157" s="100"/>
      <c r="M157" s="2"/>
    </row>
    <row r="158" spans="1:13" x14ac:dyDescent="0.3">
      <c r="A158" s="98"/>
      <c r="B158" s="93" t="s">
        <v>104</v>
      </c>
      <c r="C158" s="9" t="s">
        <v>16</v>
      </c>
      <c r="D158" s="16"/>
      <c r="E158" s="16"/>
      <c r="F158" s="16"/>
      <c r="G158" s="16"/>
      <c r="H158" s="16"/>
      <c r="I158" s="19"/>
      <c r="J158" s="33">
        <v>28.6</v>
      </c>
      <c r="K158" s="99">
        <f>J158</f>
        <v>28.6</v>
      </c>
      <c r="L158" s="100"/>
      <c r="M158" s="2"/>
    </row>
    <row r="159" spans="1:13" ht="37.5" x14ac:dyDescent="0.3">
      <c r="A159" s="98"/>
      <c r="B159" s="93" t="s">
        <v>104</v>
      </c>
      <c r="C159" s="9" t="s">
        <v>17</v>
      </c>
      <c r="D159" s="16"/>
      <c r="E159" s="16"/>
      <c r="F159" s="16"/>
      <c r="G159" s="16"/>
      <c r="H159" s="16"/>
      <c r="I159" s="19"/>
      <c r="J159" s="33">
        <v>1171.4000000000001</v>
      </c>
      <c r="K159" s="99">
        <f>J159</f>
        <v>1171.4000000000001</v>
      </c>
      <c r="L159" s="100"/>
      <c r="M159" s="2"/>
    </row>
    <row r="160" spans="1:13" x14ac:dyDescent="0.3">
      <c r="A160" s="98"/>
      <c r="B160" s="93" t="s">
        <v>126</v>
      </c>
      <c r="C160" s="9" t="s">
        <v>12</v>
      </c>
      <c r="D160" s="16"/>
      <c r="E160" s="16"/>
      <c r="F160" s="16"/>
      <c r="G160" s="16"/>
      <c r="H160" s="16"/>
      <c r="I160" s="16">
        <v>3500</v>
      </c>
      <c r="J160" s="38"/>
      <c r="K160" s="117">
        <f t="shared" ref="K160" si="27">I160</f>
        <v>3500</v>
      </c>
      <c r="L160" s="118"/>
      <c r="M160" s="2"/>
    </row>
    <row r="161" spans="1:13" x14ac:dyDescent="0.3">
      <c r="A161" s="98"/>
      <c r="B161" s="93" t="s">
        <v>105</v>
      </c>
      <c r="C161" s="9" t="s">
        <v>13</v>
      </c>
      <c r="D161" s="16"/>
      <c r="E161" s="16"/>
      <c r="F161" s="16"/>
      <c r="G161" s="16"/>
      <c r="H161" s="16"/>
      <c r="I161" s="16"/>
      <c r="J161" s="38"/>
      <c r="K161" s="117"/>
      <c r="L161" s="118"/>
      <c r="M161" s="2"/>
    </row>
    <row r="162" spans="1:13" ht="75" x14ac:dyDescent="0.3">
      <c r="A162" s="98"/>
      <c r="B162" s="93" t="s">
        <v>105</v>
      </c>
      <c r="C162" s="9" t="s">
        <v>15</v>
      </c>
      <c r="D162" s="16"/>
      <c r="E162" s="16"/>
      <c r="F162" s="16"/>
      <c r="G162" s="16"/>
      <c r="H162" s="16"/>
      <c r="I162" s="16">
        <v>2000</v>
      </c>
      <c r="J162" s="38"/>
      <c r="K162" s="117">
        <v>2000</v>
      </c>
      <c r="L162" s="118"/>
      <c r="M162" s="2"/>
    </row>
    <row r="163" spans="1:13" x14ac:dyDescent="0.3">
      <c r="A163" s="98"/>
      <c r="B163" s="93" t="s">
        <v>105</v>
      </c>
      <c r="C163" s="9" t="s">
        <v>16</v>
      </c>
      <c r="D163" s="16"/>
      <c r="E163" s="16"/>
      <c r="F163" s="16"/>
      <c r="G163" s="16"/>
      <c r="H163" s="16"/>
      <c r="I163" s="16">
        <v>28.6</v>
      </c>
      <c r="J163" s="38"/>
      <c r="K163" s="117">
        <v>28.6</v>
      </c>
      <c r="L163" s="118"/>
      <c r="M163" s="2"/>
    </row>
    <row r="164" spans="1:13" ht="37.5" x14ac:dyDescent="0.3">
      <c r="A164" s="98"/>
      <c r="B164" s="93" t="s">
        <v>105</v>
      </c>
      <c r="C164" s="9" t="s">
        <v>17</v>
      </c>
      <c r="D164" s="16"/>
      <c r="E164" s="16"/>
      <c r="F164" s="16"/>
      <c r="G164" s="16"/>
      <c r="H164" s="16"/>
      <c r="I164" s="16">
        <v>1471.4</v>
      </c>
      <c r="J164" s="38"/>
      <c r="K164" s="117">
        <v>1471.4</v>
      </c>
      <c r="L164" s="118"/>
      <c r="M164" s="2"/>
    </row>
    <row r="165" spans="1:13" ht="24" customHeight="1" x14ac:dyDescent="0.3">
      <c r="A165" s="98"/>
      <c r="B165" s="104" t="s">
        <v>40</v>
      </c>
      <c r="C165" s="9" t="s">
        <v>12</v>
      </c>
      <c r="D165" s="15">
        <f>D167+D168</f>
        <v>1413.915</v>
      </c>
      <c r="E165" s="25"/>
      <c r="F165" s="25"/>
      <c r="G165" s="25"/>
      <c r="H165" s="25"/>
      <c r="I165" s="25"/>
      <c r="J165" s="37"/>
      <c r="K165" s="114">
        <f>D165</f>
        <v>1413.915</v>
      </c>
      <c r="L165" s="114"/>
      <c r="M165" s="2"/>
    </row>
    <row r="166" spans="1:13" ht="24" customHeight="1" x14ac:dyDescent="0.3">
      <c r="A166" s="98"/>
      <c r="B166" s="105"/>
      <c r="C166" s="9" t="s">
        <v>13</v>
      </c>
      <c r="D166" s="25"/>
      <c r="E166" s="25"/>
      <c r="F166" s="25"/>
      <c r="G166" s="25"/>
      <c r="H166" s="25"/>
      <c r="I166" s="25"/>
      <c r="J166" s="37"/>
      <c r="K166" s="114"/>
      <c r="L166" s="114"/>
      <c r="M166" s="2"/>
    </row>
    <row r="167" spans="1:13" ht="75" x14ac:dyDescent="0.3">
      <c r="A167" s="98"/>
      <c r="B167" s="105"/>
      <c r="C167" s="9" t="s">
        <v>15</v>
      </c>
      <c r="D167" s="14">
        <v>1394</v>
      </c>
      <c r="E167" s="25"/>
      <c r="F167" s="25"/>
      <c r="G167" s="25"/>
      <c r="H167" s="25"/>
      <c r="I167" s="25"/>
      <c r="J167" s="37"/>
      <c r="K167" s="114">
        <f>D167</f>
        <v>1394</v>
      </c>
      <c r="L167" s="114"/>
      <c r="M167" s="2"/>
    </row>
    <row r="168" spans="1:13" x14ac:dyDescent="0.3">
      <c r="A168" s="98"/>
      <c r="B168" s="105"/>
      <c r="C168" s="9" t="s">
        <v>16</v>
      </c>
      <c r="D168" s="16">
        <v>19.914999999999999</v>
      </c>
      <c r="E168" s="25"/>
      <c r="F168" s="25"/>
      <c r="G168" s="25"/>
      <c r="H168" s="25"/>
      <c r="I168" s="25"/>
      <c r="J168" s="37"/>
      <c r="K168" s="114">
        <f>D168</f>
        <v>19.914999999999999</v>
      </c>
      <c r="L168" s="114"/>
      <c r="M168" s="2"/>
    </row>
    <row r="169" spans="1:13" ht="37.5" x14ac:dyDescent="0.3">
      <c r="A169" s="98"/>
      <c r="B169" s="106"/>
      <c r="C169" s="9" t="s">
        <v>17</v>
      </c>
      <c r="D169" s="25"/>
      <c r="E169" s="25"/>
      <c r="F169" s="25"/>
      <c r="G169" s="25"/>
      <c r="H169" s="25"/>
      <c r="I169" s="25"/>
      <c r="J169" s="37"/>
      <c r="K169" s="102"/>
      <c r="L169" s="102"/>
      <c r="M169" s="2"/>
    </row>
    <row r="170" spans="1:13" x14ac:dyDescent="0.3">
      <c r="A170" s="98"/>
      <c r="B170" s="113" t="s">
        <v>125</v>
      </c>
      <c r="C170" s="9" t="s">
        <v>12</v>
      </c>
      <c r="D170" s="25"/>
      <c r="E170" s="25"/>
      <c r="F170" s="25"/>
      <c r="G170" s="23">
        <f>G172+G173</f>
        <v>2143.3250000000003</v>
      </c>
      <c r="H170" s="25"/>
      <c r="I170" s="25"/>
      <c r="J170" s="37"/>
      <c r="K170" s="119">
        <f>G170</f>
        <v>2143.3250000000003</v>
      </c>
      <c r="L170" s="102"/>
      <c r="M170" s="2"/>
    </row>
    <row r="171" spans="1:13" x14ac:dyDescent="0.3">
      <c r="A171" s="98"/>
      <c r="B171" s="113" t="s">
        <v>106</v>
      </c>
      <c r="C171" s="9" t="s">
        <v>13</v>
      </c>
      <c r="D171" s="25"/>
      <c r="E171" s="25"/>
      <c r="F171" s="25"/>
      <c r="G171" s="25"/>
      <c r="H171" s="25"/>
      <c r="I171" s="25"/>
      <c r="J171" s="37"/>
      <c r="K171" s="119">
        <f>G171</f>
        <v>0</v>
      </c>
      <c r="L171" s="102"/>
      <c r="M171" s="2"/>
    </row>
    <row r="172" spans="1:13" ht="75" x14ac:dyDescent="0.3">
      <c r="A172" s="98"/>
      <c r="B172" s="113" t="s">
        <v>106</v>
      </c>
      <c r="C172" s="9" t="s">
        <v>15</v>
      </c>
      <c r="D172" s="25"/>
      <c r="E172" s="25"/>
      <c r="F172" s="25"/>
      <c r="G172" s="23">
        <v>1806.9</v>
      </c>
      <c r="H172" s="25"/>
      <c r="I172" s="25"/>
      <c r="J172" s="37"/>
      <c r="K172" s="119">
        <f>G172</f>
        <v>1806.9</v>
      </c>
      <c r="L172" s="102"/>
      <c r="M172" s="2"/>
    </row>
    <row r="173" spans="1:13" x14ac:dyDescent="0.3">
      <c r="A173" s="98"/>
      <c r="B173" s="113" t="s">
        <v>106</v>
      </c>
      <c r="C173" s="9" t="s">
        <v>16</v>
      </c>
      <c r="D173" s="25"/>
      <c r="E173" s="25"/>
      <c r="F173" s="25"/>
      <c r="G173" s="23">
        <v>336.42500000000001</v>
      </c>
      <c r="H173" s="25"/>
      <c r="I173" s="25"/>
      <c r="J173" s="37"/>
      <c r="K173" s="119">
        <f>G173</f>
        <v>336.42500000000001</v>
      </c>
      <c r="L173" s="102"/>
      <c r="M173" s="2"/>
    </row>
    <row r="174" spans="1:13" ht="37.5" x14ac:dyDescent="0.3">
      <c r="A174" s="98"/>
      <c r="B174" s="113" t="s">
        <v>106</v>
      </c>
      <c r="C174" s="9" t="s">
        <v>17</v>
      </c>
      <c r="D174" s="25"/>
      <c r="E174" s="25"/>
      <c r="F174" s="25"/>
      <c r="G174" s="23"/>
      <c r="H174" s="25"/>
      <c r="I174" s="25"/>
      <c r="J174" s="37"/>
      <c r="K174" s="119">
        <f>G174</f>
        <v>0</v>
      </c>
      <c r="L174" s="102"/>
      <c r="M174" s="2"/>
    </row>
    <row r="175" spans="1:13" x14ac:dyDescent="0.3">
      <c r="A175" s="98"/>
      <c r="B175" s="113" t="s">
        <v>124</v>
      </c>
      <c r="C175" s="9" t="s">
        <v>12</v>
      </c>
      <c r="D175" s="25"/>
      <c r="E175" s="25"/>
      <c r="F175" s="25"/>
      <c r="G175" s="25"/>
      <c r="H175" s="23"/>
      <c r="I175" s="36">
        <v>2800</v>
      </c>
      <c r="J175" s="37"/>
      <c r="K175" s="119">
        <f>I175</f>
        <v>2800</v>
      </c>
      <c r="L175" s="119"/>
      <c r="M175" s="2"/>
    </row>
    <row r="176" spans="1:13" x14ac:dyDescent="0.3">
      <c r="A176" s="98"/>
      <c r="B176" s="113" t="s">
        <v>107</v>
      </c>
      <c r="C176" s="9" t="s">
        <v>13</v>
      </c>
      <c r="D176" s="25"/>
      <c r="E176" s="25"/>
      <c r="F176" s="25"/>
      <c r="G176" s="25"/>
      <c r="H176" s="23"/>
      <c r="I176" s="25"/>
      <c r="J176" s="37"/>
      <c r="K176" s="119">
        <f>H176</f>
        <v>0</v>
      </c>
      <c r="L176" s="119"/>
      <c r="M176" s="2"/>
    </row>
    <row r="177" spans="1:13" ht="75" x14ac:dyDescent="0.3">
      <c r="A177" s="98"/>
      <c r="B177" s="113" t="s">
        <v>107</v>
      </c>
      <c r="C177" s="9" t="s">
        <v>15</v>
      </c>
      <c r="D177" s="25"/>
      <c r="E177" s="25"/>
      <c r="F177" s="25"/>
      <c r="G177" s="25"/>
      <c r="H177" s="23"/>
      <c r="I177" s="36">
        <v>1960</v>
      </c>
      <c r="J177" s="37"/>
      <c r="K177" s="119">
        <f>I177</f>
        <v>1960</v>
      </c>
      <c r="L177" s="119"/>
      <c r="M177" s="2"/>
    </row>
    <row r="178" spans="1:13" x14ac:dyDescent="0.3">
      <c r="A178" s="98"/>
      <c r="B178" s="113" t="s">
        <v>107</v>
      </c>
      <c r="C178" s="9" t="s">
        <v>16</v>
      </c>
      <c r="D178" s="25"/>
      <c r="E178" s="25"/>
      <c r="F178" s="25"/>
      <c r="G178" s="25"/>
      <c r="H178" s="23"/>
      <c r="I178" s="36">
        <v>28</v>
      </c>
      <c r="J178" s="37"/>
      <c r="K178" s="119">
        <f>I178</f>
        <v>28</v>
      </c>
      <c r="L178" s="119"/>
      <c r="M178" s="2"/>
    </row>
    <row r="179" spans="1:13" ht="37.5" x14ac:dyDescent="0.3">
      <c r="A179" s="98"/>
      <c r="B179" s="113" t="s">
        <v>107</v>
      </c>
      <c r="C179" s="9" t="s">
        <v>17</v>
      </c>
      <c r="D179" s="25"/>
      <c r="E179" s="25"/>
      <c r="F179" s="25"/>
      <c r="G179" s="25"/>
      <c r="H179" s="23"/>
      <c r="I179" s="36">
        <v>812</v>
      </c>
      <c r="J179" s="37"/>
      <c r="K179" s="119">
        <f>I179</f>
        <v>812</v>
      </c>
      <c r="L179" s="119"/>
      <c r="M179" s="2"/>
    </row>
    <row r="180" spans="1:13" x14ac:dyDescent="0.3">
      <c r="A180" s="98"/>
      <c r="B180" s="113" t="s">
        <v>123</v>
      </c>
      <c r="C180" s="9" t="s">
        <v>12</v>
      </c>
      <c r="D180" s="25"/>
      <c r="E180" s="25"/>
      <c r="F180" s="25"/>
      <c r="G180" s="25"/>
      <c r="H180" s="49">
        <v>2500</v>
      </c>
      <c r="I180" s="25"/>
      <c r="J180" s="50"/>
      <c r="K180" s="119">
        <f>H180</f>
        <v>2500</v>
      </c>
      <c r="L180" s="102"/>
      <c r="M180" s="2"/>
    </row>
    <row r="181" spans="1:13" x14ac:dyDescent="0.3">
      <c r="A181" s="98"/>
      <c r="B181" s="113" t="s">
        <v>108</v>
      </c>
      <c r="C181" s="9" t="s">
        <v>13</v>
      </c>
      <c r="D181" s="25"/>
      <c r="E181" s="25"/>
      <c r="F181" s="25"/>
      <c r="G181" s="25"/>
      <c r="H181" s="49"/>
      <c r="I181" s="25"/>
      <c r="J181" s="50"/>
      <c r="K181" s="119">
        <f>H181</f>
        <v>0</v>
      </c>
      <c r="L181" s="102"/>
      <c r="M181" s="2"/>
    </row>
    <row r="182" spans="1:13" ht="75" x14ac:dyDescent="0.3">
      <c r="A182" s="98"/>
      <c r="B182" s="113" t="s">
        <v>108</v>
      </c>
      <c r="C182" s="9" t="s">
        <v>15</v>
      </c>
      <c r="D182" s="25"/>
      <c r="E182" s="25"/>
      <c r="F182" s="25"/>
      <c r="G182" s="25"/>
      <c r="H182" s="49">
        <v>1750</v>
      </c>
      <c r="I182" s="25"/>
      <c r="J182" s="50"/>
      <c r="K182" s="119">
        <f>H182</f>
        <v>1750</v>
      </c>
      <c r="L182" s="102"/>
      <c r="M182" s="2"/>
    </row>
    <row r="183" spans="1:13" x14ac:dyDescent="0.3">
      <c r="A183" s="98"/>
      <c r="B183" s="113" t="s">
        <v>108</v>
      </c>
      <c r="C183" s="9" t="s">
        <v>16</v>
      </c>
      <c r="D183" s="25"/>
      <c r="E183" s="25"/>
      <c r="F183" s="25"/>
      <c r="G183" s="25"/>
      <c r="H183" s="49">
        <v>25</v>
      </c>
      <c r="I183" s="25"/>
      <c r="J183" s="50"/>
      <c r="K183" s="119">
        <f>H183</f>
        <v>25</v>
      </c>
      <c r="L183" s="102"/>
      <c r="M183" s="2"/>
    </row>
    <row r="184" spans="1:13" ht="37.5" x14ac:dyDescent="0.3">
      <c r="A184" s="98"/>
      <c r="B184" s="113" t="s">
        <v>108</v>
      </c>
      <c r="C184" s="9" t="s">
        <v>17</v>
      </c>
      <c r="D184" s="25"/>
      <c r="E184" s="25"/>
      <c r="F184" s="25"/>
      <c r="G184" s="25"/>
      <c r="H184" s="49">
        <v>725</v>
      </c>
      <c r="I184" s="25"/>
      <c r="J184" s="50"/>
      <c r="K184" s="119">
        <f>H184</f>
        <v>725</v>
      </c>
      <c r="L184" s="102"/>
      <c r="M184" s="2"/>
    </row>
    <row r="185" spans="1:13" x14ac:dyDescent="0.3">
      <c r="A185" s="98"/>
      <c r="B185" s="113" t="s">
        <v>122</v>
      </c>
      <c r="C185" s="9" t="s">
        <v>12</v>
      </c>
      <c r="D185" s="25"/>
      <c r="E185" s="25"/>
      <c r="F185" s="25"/>
      <c r="G185" s="25"/>
      <c r="H185" s="25"/>
      <c r="I185" s="23"/>
      <c r="J185" s="36">
        <v>2500</v>
      </c>
      <c r="K185" s="119">
        <f>J185</f>
        <v>2500</v>
      </c>
      <c r="L185" s="102"/>
      <c r="M185" s="2"/>
    </row>
    <row r="186" spans="1:13" x14ac:dyDescent="0.3">
      <c r="A186" s="98"/>
      <c r="B186" s="113" t="s">
        <v>109</v>
      </c>
      <c r="C186" s="9" t="s">
        <v>13</v>
      </c>
      <c r="D186" s="25"/>
      <c r="E186" s="25"/>
      <c r="F186" s="25"/>
      <c r="G186" s="25"/>
      <c r="H186" s="25"/>
      <c r="I186" s="23"/>
      <c r="J186" s="36"/>
      <c r="K186" s="119">
        <f t="shared" ref="K186" si="28">I186</f>
        <v>0</v>
      </c>
      <c r="L186" s="102"/>
      <c r="M186" s="2"/>
    </row>
    <row r="187" spans="1:13" ht="75" x14ac:dyDescent="0.3">
      <c r="A187" s="98"/>
      <c r="B187" s="113" t="s">
        <v>109</v>
      </c>
      <c r="C187" s="9" t="s">
        <v>15</v>
      </c>
      <c r="D187" s="25"/>
      <c r="E187" s="25"/>
      <c r="F187" s="25"/>
      <c r="G187" s="25"/>
      <c r="H187" s="25"/>
      <c r="I187" s="23"/>
      <c r="J187" s="36">
        <v>1750</v>
      </c>
      <c r="K187" s="119">
        <f>J187</f>
        <v>1750</v>
      </c>
      <c r="L187" s="102"/>
      <c r="M187" s="2"/>
    </row>
    <row r="188" spans="1:13" x14ac:dyDescent="0.3">
      <c r="A188" s="98"/>
      <c r="B188" s="113" t="s">
        <v>109</v>
      </c>
      <c r="C188" s="9" t="s">
        <v>16</v>
      </c>
      <c r="D188" s="25"/>
      <c r="E188" s="25"/>
      <c r="F188" s="25"/>
      <c r="G188" s="25"/>
      <c r="H188" s="25"/>
      <c r="I188" s="23"/>
      <c r="J188" s="36">
        <v>25</v>
      </c>
      <c r="K188" s="119">
        <f>J188</f>
        <v>25</v>
      </c>
      <c r="L188" s="102"/>
      <c r="M188" s="2"/>
    </row>
    <row r="189" spans="1:13" ht="37.5" x14ac:dyDescent="0.3">
      <c r="A189" s="98"/>
      <c r="B189" s="113" t="s">
        <v>109</v>
      </c>
      <c r="C189" s="9" t="s">
        <v>17</v>
      </c>
      <c r="D189" s="25"/>
      <c r="E189" s="25"/>
      <c r="F189" s="25"/>
      <c r="G189" s="25"/>
      <c r="H189" s="25"/>
      <c r="I189" s="23"/>
      <c r="J189" s="36">
        <v>725</v>
      </c>
      <c r="K189" s="119">
        <f>J189</f>
        <v>725</v>
      </c>
      <c r="L189" s="102"/>
      <c r="M189" s="2"/>
    </row>
    <row r="190" spans="1:13" ht="16.5" customHeight="1" x14ac:dyDescent="0.3">
      <c r="A190" s="98"/>
      <c r="B190" s="93" t="s">
        <v>41</v>
      </c>
      <c r="C190" s="9" t="s">
        <v>12</v>
      </c>
      <c r="D190" s="15">
        <f>D192+D193</f>
        <v>723.18600000000004</v>
      </c>
      <c r="E190" s="25"/>
      <c r="F190" s="25"/>
      <c r="G190" s="25"/>
      <c r="H190" s="25"/>
      <c r="I190" s="25"/>
      <c r="J190" s="37"/>
      <c r="K190" s="114">
        <f>D190</f>
        <v>723.18600000000004</v>
      </c>
      <c r="L190" s="114"/>
      <c r="M190" s="2"/>
    </row>
    <row r="191" spans="1:13" x14ac:dyDescent="0.3">
      <c r="A191" s="98"/>
      <c r="B191" s="93"/>
      <c r="C191" s="9" t="s">
        <v>13</v>
      </c>
      <c r="D191" s="25"/>
      <c r="E191" s="25"/>
      <c r="F191" s="25"/>
      <c r="G191" s="25"/>
      <c r="H191" s="25"/>
      <c r="I191" s="25"/>
      <c r="J191" s="37"/>
      <c r="K191" s="102"/>
      <c r="L191" s="102"/>
      <c r="M191" s="2"/>
    </row>
    <row r="192" spans="1:13" ht="75" x14ac:dyDescent="0.3">
      <c r="A192" s="98"/>
      <c r="B192" s="93"/>
      <c r="C192" s="9" t="s">
        <v>15</v>
      </c>
      <c r="D192" s="14">
        <v>713</v>
      </c>
      <c r="E192" s="25"/>
      <c r="F192" s="25"/>
      <c r="G192" s="25"/>
      <c r="H192" s="25"/>
      <c r="I192" s="25"/>
      <c r="J192" s="37"/>
      <c r="K192" s="114">
        <f>D192</f>
        <v>713</v>
      </c>
      <c r="L192" s="114"/>
      <c r="M192" s="2"/>
    </row>
    <row r="193" spans="1:13" x14ac:dyDescent="0.3">
      <c r="A193" s="98"/>
      <c r="B193" s="93"/>
      <c r="C193" s="9" t="s">
        <v>16</v>
      </c>
      <c r="D193" s="16">
        <v>10.186</v>
      </c>
      <c r="E193" s="25"/>
      <c r="F193" s="25"/>
      <c r="G193" s="25"/>
      <c r="H193" s="25"/>
      <c r="I193" s="25"/>
      <c r="J193" s="37"/>
      <c r="K193" s="114">
        <f>D193</f>
        <v>10.186</v>
      </c>
      <c r="L193" s="114"/>
      <c r="M193" s="2"/>
    </row>
    <row r="194" spans="1:13" ht="37.5" x14ac:dyDescent="0.3">
      <c r="A194" s="98"/>
      <c r="B194" s="93"/>
      <c r="C194" s="9" t="s">
        <v>17</v>
      </c>
      <c r="D194" s="25"/>
      <c r="E194" s="25"/>
      <c r="F194" s="25"/>
      <c r="G194" s="25"/>
      <c r="H194" s="25"/>
      <c r="I194" s="25"/>
      <c r="J194" s="37"/>
      <c r="K194" s="102"/>
      <c r="L194" s="102"/>
      <c r="M194" s="2"/>
    </row>
    <row r="195" spans="1:13" x14ac:dyDescent="0.3">
      <c r="A195" s="98"/>
      <c r="B195" s="93" t="s">
        <v>114</v>
      </c>
      <c r="C195" s="9" t="s">
        <v>12</v>
      </c>
      <c r="D195" s="16"/>
      <c r="E195" s="16"/>
      <c r="F195" s="16"/>
      <c r="G195" s="19"/>
      <c r="H195" s="16"/>
      <c r="I195" s="33">
        <v>4000</v>
      </c>
      <c r="J195" s="34"/>
      <c r="K195" s="99">
        <f>I195</f>
        <v>4000</v>
      </c>
      <c r="L195" s="100"/>
      <c r="M195" s="2"/>
    </row>
    <row r="196" spans="1:13" x14ac:dyDescent="0.3">
      <c r="A196" s="98"/>
      <c r="B196" s="93"/>
      <c r="C196" s="9" t="s">
        <v>13</v>
      </c>
      <c r="D196" s="16"/>
      <c r="E196" s="16"/>
      <c r="F196" s="16"/>
      <c r="G196" s="16"/>
      <c r="H196" s="16"/>
      <c r="I196" s="33"/>
      <c r="J196" s="34"/>
      <c r="K196" s="99">
        <f t="shared" ref="K196:K199" si="29">I196</f>
        <v>0</v>
      </c>
      <c r="L196" s="100"/>
      <c r="M196" s="2"/>
    </row>
    <row r="197" spans="1:13" ht="75" x14ac:dyDescent="0.3">
      <c r="A197" s="98"/>
      <c r="B197" s="93"/>
      <c r="C197" s="9" t="s">
        <v>15</v>
      </c>
      <c r="D197" s="16"/>
      <c r="E197" s="17"/>
      <c r="F197" s="17"/>
      <c r="G197" s="19"/>
      <c r="H197" s="16"/>
      <c r="I197" s="33">
        <v>2000</v>
      </c>
      <c r="J197" s="34"/>
      <c r="K197" s="99">
        <f t="shared" si="29"/>
        <v>2000</v>
      </c>
      <c r="L197" s="100"/>
      <c r="M197" s="2"/>
    </row>
    <row r="198" spans="1:13" x14ac:dyDescent="0.3">
      <c r="A198" s="98"/>
      <c r="B198" s="93"/>
      <c r="C198" s="9" t="s">
        <v>16</v>
      </c>
      <c r="D198" s="16"/>
      <c r="E198" s="16"/>
      <c r="F198" s="16"/>
      <c r="G198" s="19"/>
      <c r="H198" s="16"/>
      <c r="I198" s="33">
        <v>28.6</v>
      </c>
      <c r="J198" s="34"/>
      <c r="K198" s="99">
        <f t="shared" si="29"/>
        <v>28.6</v>
      </c>
      <c r="L198" s="100"/>
      <c r="M198" s="2"/>
    </row>
    <row r="199" spans="1:13" ht="37.5" x14ac:dyDescent="0.3">
      <c r="A199" s="98"/>
      <c r="B199" s="93"/>
      <c r="C199" s="9" t="s">
        <v>17</v>
      </c>
      <c r="D199" s="16"/>
      <c r="E199" s="16"/>
      <c r="F199" s="16"/>
      <c r="G199" s="16"/>
      <c r="H199" s="16"/>
      <c r="I199" s="33">
        <v>1971.4</v>
      </c>
      <c r="J199" s="34"/>
      <c r="K199" s="99">
        <f t="shared" si="29"/>
        <v>1971.4</v>
      </c>
      <c r="L199" s="100"/>
      <c r="M199" s="2"/>
    </row>
    <row r="200" spans="1:13" x14ac:dyDescent="0.3">
      <c r="A200" s="98"/>
      <c r="B200" s="93" t="s">
        <v>116</v>
      </c>
      <c r="C200" s="9" t="s">
        <v>12</v>
      </c>
      <c r="D200" s="16"/>
      <c r="E200" s="16"/>
      <c r="F200" s="16"/>
      <c r="G200" s="19"/>
      <c r="H200" s="19"/>
      <c r="I200" s="16"/>
      <c r="J200" s="33">
        <v>2000</v>
      </c>
      <c r="K200" s="99">
        <f>J200</f>
        <v>2000</v>
      </c>
      <c r="L200" s="100"/>
      <c r="M200" s="2"/>
    </row>
    <row r="201" spans="1:13" x14ac:dyDescent="0.3">
      <c r="A201" s="98"/>
      <c r="B201" s="93" t="s">
        <v>115</v>
      </c>
      <c r="C201" s="9" t="s">
        <v>13</v>
      </c>
      <c r="D201" s="16"/>
      <c r="E201" s="16"/>
      <c r="F201" s="16"/>
      <c r="G201" s="19"/>
      <c r="H201" s="19"/>
      <c r="I201" s="16"/>
      <c r="J201" s="33"/>
      <c r="K201" s="99">
        <f t="shared" ref="K201:K204" si="30">J201</f>
        <v>0</v>
      </c>
      <c r="L201" s="100"/>
      <c r="M201" s="2"/>
    </row>
    <row r="202" spans="1:13" ht="75" x14ac:dyDescent="0.3">
      <c r="A202" s="98"/>
      <c r="B202" s="93" t="s">
        <v>115</v>
      </c>
      <c r="C202" s="9" t="s">
        <v>15</v>
      </c>
      <c r="D202" s="16"/>
      <c r="E202" s="16"/>
      <c r="F202" s="16"/>
      <c r="G202" s="19"/>
      <c r="H202" s="19"/>
      <c r="I202" s="16"/>
      <c r="J202" s="33">
        <v>1380</v>
      </c>
      <c r="K202" s="99">
        <f t="shared" si="30"/>
        <v>1380</v>
      </c>
      <c r="L202" s="100"/>
      <c r="M202" s="2"/>
    </row>
    <row r="203" spans="1:13" x14ac:dyDescent="0.3">
      <c r="A203" s="98"/>
      <c r="B203" s="93" t="s">
        <v>115</v>
      </c>
      <c r="C203" s="9" t="s">
        <v>16</v>
      </c>
      <c r="D203" s="16"/>
      <c r="E203" s="16"/>
      <c r="F203" s="16"/>
      <c r="G203" s="19"/>
      <c r="H203" s="19"/>
      <c r="I203" s="16"/>
      <c r="J203" s="33">
        <v>19.72</v>
      </c>
      <c r="K203" s="99">
        <f t="shared" si="30"/>
        <v>19.72</v>
      </c>
      <c r="L203" s="100"/>
      <c r="M203" s="2"/>
    </row>
    <row r="204" spans="1:13" ht="37.5" x14ac:dyDescent="0.3">
      <c r="A204" s="98"/>
      <c r="B204" s="93" t="s">
        <v>115</v>
      </c>
      <c r="C204" s="9" t="s">
        <v>17</v>
      </c>
      <c r="D204" s="16"/>
      <c r="E204" s="16"/>
      <c r="F204" s="16"/>
      <c r="G204" s="19"/>
      <c r="H204" s="19"/>
      <c r="I204" s="16"/>
      <c r="J204" s="33">
        <v>600.28</v>
      </c>
      <c r="K204" s="99">
        <f t="shared" si="30"/>
        <v>600.28</v>
      </c>
      <c r="L204" s="100"/>
      <c r="M204" s="2"/>
    </row>
    <row r="205" spans="1:13" ht="43.5" customHeight="1" x14ac:dyDescent="0.3">
      <c r="A205" s="98"/>
      <c r="B205" s="13" t="s">
        <v>42</v>
      </c>
      <c r="C205" s="9" t="s">
        <v>12</v>
      </c>
      <c r="D205" s="16"/>
      <c r="E205" s="19">
        <v>2000</v>
      </c>
      <c r="F205" s="16"/>
      <c r="G205" s="16"/>
      <c r="H205" s="16"/>
      <c r="I205" s="16"/>
      <c r="J205" s="34"/>
      <c r="K205" s="99">
        <v>2000</v>
      </c>
      <c r="L205" s="99"/>
      <c r="M205" s="2"/>
    </row>
    <row r="206" spans="1:13" ht="84.75" customHeight="1" x14ac:dyDescent="0.3">
      <c r="A206" s="98"/>
      <c r="B206" s="104" t="s">
        <v>43</v>
      </c>
      <c r="C206" s="9" t="s">
        <v>13</v>
      </c>
      <c r="D206" s="16"/>
      <c r="E206" s="16"/>
      <c r="F206" s="16"/>
      <c r="G206" s="16"/>
      <c r="H206" s="16"/>
      <c r="I206" s="16"/>
      <c r="J206" s="34"/>
      <c r="K206" s="99"/>
      <c r="L206" s="99"/>
      <c r="M206" s="2"/>
    </row>
    <row r="207" spans="1:13" ht="75" x14ac:dyDescent="0.3">
      <c r="A207" s="98"/>
      <c r="B207" s="105"/>
      <c r="C207" s="9" t="s">
        <v>15</v>
      </c>
      <c r="D207" s="16"/>
      <c r="E207" s="19">
        <v>1980</v>
      </c>
      <c r="F207" s="16"/>
      <c r="G207" s="16"/>
      <c r="H207" s="16"/>
      <c r="I207" s="16"/>
      <c r="J207" s="34"/>
      <c r="K207" s="99">
        <f>E207</f>
        <v>1980</v>
      </c>
      <c r="L207" s="99"/>
      <c r="M207" s="2"/>
    </row>
    <row r="208" spans="1:13" x14ac:dyDescent="0.3">
      <c r="A208" s="98"/>
      <c r="B208" s="105"/>
      <c r="C208" s="9" t="s">
        <v>16</v>
      </c>
      <c r="D208" s="16"/>
      <c r="E208" s="16">
        <v>20</v>
      </c>
      <c r="F208" s="16"/>
      <c r="G208" s="16"/>
      <c r="H208" s="16"/>
      <c r="I208" s="16"/>
      <c r="J208" s="34"/>
      <c r="K208" s="100">
        <f>E208</f>
        <v>20</v>
      </c>
      <c r="L208" s="100"/>
      <c r="M208" s="2"/>
    </row>
    <row r="209" spans="1:13" ht="37.5" x14ac:dyDescent="0.3">
      <c r="A209" s="98"/>
      <c r="B209" s="106"/>
      <c r="C209" s="9" t="s">
        <v>17</v>
      </c>
      <c r="D209" s="16"/>
      <c r="E209" s="16"/>
      <c r="F209" s="16"/>
      <c r="G209" s="16"/>
      <c r="H209" s="16"/>
      <c r="I209" s="16"/>
      <c r="J209" s="34"/>
      <c r="K209" s="100"/>
      <c r="L209" s="100"/>
      <c r="M209" s="2"/>
    </row>
    <row r="210" spans="1:13" x14ac:dyDescent="0.3">
      <c r="A210" s="98"/>
      <c r="B210" s="93" t="s">
        <v>121</v>
      </c>
      <c r="C210" s="9" t="s">
        <v>12</v>
      </c>
      <c r="D210" s="25"/>
      <c r="E210" s="25"/>
      <c r="F210" s="25"/>
      <c r="G210" s="14">
        <f>G212+G213</f>
        <v>1734.1010000000001</v>
      </c>
      <c r="H210" s="25"/>
      <c r="I210" s="25"/>
      <c r="J210" s="37"/>
      <c r="K210" s="114">
        <f>G210</f>
        <v>1734.1010000000001</v>
      </c>
      <c r="L210" s="114"/>
      <c r="M210" s="2"/>
    </row>
    <row r="211" spans="1:13" x14ac:dyDescent="0.3">
      <c r="A211" s="98"/>
      <c r="B211" s="93"/>
      <c r="C211" s="9" t="s">
        <v>13</v>
      </c>
      <c r="D211" s="25"/>
      <c r="E211" s="25"/>
      <c r="F211" s="25"/>
      <c r="G211" s="25"/>
      <c r="H211" s="25"/>
      <c r="I211" s="25"/>
      <c r="J211" s="37"/>
      <c r="K211" s="114"/>
      <c r="L211" s="114"/>
      <c r="M211" s="2"/>
    </row>
    <row r="212" spans="1:13" ht="75" x14ac:dyDescent="0.3">
      <c r="A212" s="98"/>
      <c r="B212" s="93"/>
      <c r="C212" s="9" t="s">
        <v>15</v>
      </c>
      <c r="D212" s="25"/>
      <c r="E212" s="25"/>
      <c r="F212" s="25"/>
      <c r="G212" s="14">
        <v>1601</v>
      </c>
      <c r="H212" s="25"/>
      <c r="I212" s="25"/>
      <c r="J212" s="37"/>
      <c r="K212" s="114">
        <f>G212</f>
        <v>1601</v>
      </c>
      <c r="L212" s="114"/>
      <c r="M212" s="2"/>
    </row>
    <row r="213" spans="1:13" x14ac:dyDescent="0.3">
      <c r="A213" s="98"/>
      <c r="B213" s="93"/>
      <c r="C213" s="9" t="s">
        <v>16</v>
      </c>
      <c r="D213" s="25"/>
      <c r="E213" s="25"/>
      <c r="F213" s="25"/>
      <c r="G213" s="19">
        <v>133.101</v>
      </c>
      <c r="H213" s="25"/>
      <c r="I213" s="25"/>
      <c r="J213" s="37"/>
      <c r="K213" s="114">
        <f>G213</f>
        <v>133.101</v>
      </c>
      <c r="L213" s="114"/>
      <c r="M213" s="2"/>
    </row>
    <row r="214" spans="1:13" ht="37.5" x14ac:dyDescent="0.3">
      <c r="A214" s="98"/>
      <c r="B214" s="93"/>
      <c r="C214" s="9" t="s">
        <v>17</v>
      </c>
      <c r="D214" s="16"/>
      <c r="E214" s="16"/>
      <c r="F214" s="16"/>
      <c r="G214" s="19">
        <v>0</v>
      </c>
      <c r="H214" s="16"/>
      <c r="I214" s="16"/>
      <c r="J214" s="34"/>
      <c r="K214" s="114">
        <f>G214</f>
        <v>0</v>
      </c>
      <c r="L214" s="114"/>
      <c r="M214" s="2"/>
    </row>
    <row r="215" spans="1:13" x14ac:dyDescent="0.3">
      <c r="A215" s="98"/>
      <c r="B215" s="93" t="s">
        <v>117</v>
      </c>
      <c r="C215" s="9" t="s">
        <v>12</v>
      </c>
      <c r="D215" s="16"/>
      <c r="E215" s="16"/>
      <c r="F215" s="16"/>
      <c r="G215" s="19"/>
      <c r="H215" s="19"/>
      <c r="I215" s="33">
        <v>2500</v>
      </c>
      <c r="J215" s="34"/>
      <c r="K215" s="99">
        <f>I215</f>
        <v>2500</v>
      </c>
      <c r="L215" s="100"/>
      <c r="M215" s="2"/>
    </row>
    <row r="216" spans="1:13" x14ac:dyDescent="0.3">
      <c r="A216" s="98"/>
      <c r="B216" s="93" t="s">
        <v>110</v>
      </c>
      <c r="C216" s="9" t="s">
        <v>13</v>
      </c>
      <c r="D216" s="16"/>
      <c r="E216" s="16"/>
      <c r="F216" s="16"/>
      <c r="G216" s="19"/>
      <c r="H216" s="19"/>
      <c r="I216" s="33"/>
      <c r="J216" s="34"/>
      <c r="K216" s="99">
        <f t="shared" ref="K216:K219" si="31">I216</f>
        <v>0</v>
      </c>
      <c r="L216" s="100"/>
      <c r="M216" s="2"/>
    </row>
    <row r="217" spans="1:13" ht="75" x14ac:dyDescent="0.3">
      <c r="A217" s="98"/>
      <c r="B217" s="93" t="s">
        <v>110</v>
      </c>
      <c r="C217" s="9" t="s">
        <v>15</v>
      </c>
      <c r="D217" s="16"/>
      <c r="E217" s="16"/>
      <c r="F217" s="16"/>
      <c r="G217" s="19"/>
      <c r="H217" s="19"/>
      <c r="I217" s="33">
        <v>1750</v>
      </c>
      <c r="J217" s="34"/>
      <c r="K217" s="99">
        <f t="shared" si="31"/>
        <v>1750</v>
      </c>
      <c r="L217" s="100"/>
      <c r="M217" s="2"/>
    </row>
    <row r="218" spans="1:13" x14ac:dyDescent="0.3">
      <c r="A218" s="98"/>
      <c r="B218" s="93" t="s">
        <v>110</v>
      </c>
      <c r="C218" s="9" t="s">
        <v>16</v>
      </c>
      <c r="D218" s="16"/>
      <c r="E218" s="16"/>
      <c r="F218" s="16"/>
      <c r="G218" s="19"/>
      <c r="H218" s="19"/>
      <c r="I218" s="33">
        <v>25</v>
      </c>
      <c r="J218" s="34"/>
      <c r="K218" s="99">
        <f t="shared" si="31"/>
        <v>25</v>
      </c>
      <c r="L218" s="100"/>
      <c r="M218" s="2"/>
    </row>
    <row r="219" spans="1:13" ht="36.75" customHeight="1" x14ac:dyDescent="0.3">
      <c r="A219" s="98"/>
      <c r="B219" s="93" t="s">
        <v>110</v>
      </c>
      <c r="C219" s="9" t="s">
        <v>17</v>
      </c>
      <c r="D219" s="16"/>
      <c r="E219" s="16"/>
      <c r="F219" s="16"/>
      <c r="G219" s="19"/>
      <c r="H219" s="19"/>
      <c r="I219" s="33">
        <v>725</v>
      </c>
      <c r="J219" s="34"/>
      <c r="K219" s="99">
        <f t="shared" si="31"/>
        <v>725</v>
      </c>
      <c r="L219" s="100"/>
      <c r="M219" s="2"/>
    </row>
    <row r="220" spans="1:13" x14ac:dyDescent="0.3">
      <c r="A220" s="98"/>
      <c r="B220" s="93" t="s">
        <v>118</v>
      </c>
      <c r="C220" s="9" t="s">
        <v>12</v>
      </c>
      <c r="D220" s="16"/>
      <c r="E220" s="16"/>
      <c r="F220" s="16"/>
      <c r="G220" s="19"/>
      <c r="H220" s="19"/>
      <c r="I220" s="19"/>
      <c r="J220" s="33">
        <v>2500</v>
      </c>
      <c r="K220" s="99">
        <f>J220</f>
        <v>2500</v>
      </c>
      <c r="L220" s="99"/>
      <c r="M220" s="2"/>
    </row>
    <row r="221" spans="1:13" x14ac:dyDescent="0.3">
      <c r="A221" s="98"/>
      <c r="B221" s="93" t="s">
        <v>111</v>
      </c>
      <c r="C221" s="9" t="s">
        <v>13</v>
      </c>
      <c r="D221" s="16"/>
      <c r="E221" s="16"/>
      <c r="F221" s="16"/>
      <c r="G221" s="19"/>
      <c r="H221" s="19"/>
      <c r="I221" s="19"/>
      <c r="J221" s="33"/>
      <c r="K221" s="99">
        <f t="shared" ref="K221:K229" si="32">J221</f>
        <v>0</v>
      </c>
      <c r="L221" s="99"/>
      <c r="M221" s="2"/>
    </row>
    <row r="222" spans="1:13" ht="75" x14ac:dyDescent="0.3">
      <c r="A222" s="98"/>
      <c r="B222" s="93" t="s">
        <v>111</v>
      </c>
      <c r="C222" s="9" t="s">
        <v>15</v>
      </c>
      <c r="D222" s="16"/>
      <c r="E222" s="16"/>
      <c r="F222" s="16"/>
      <c r="G222" s="19"/>
      <c r="H222" s="19"/>
      <c r="I222" s="19"/>
      <c r="J222" s="33">
        <v>1750</v>
      </c>
      <c r="K222" s="99">
        <f t="shared" si="32"/>
        <v>1750</v>
      </c>
      <c r="L222" s="99"/>
      <c r="M222" s="2"/>
    </row>
    <row r="223" spans="1:13" x14ac:dyDescent="0.3">
      <c r="A223" s="98"/>
      <c r="B223" s="93" t="s">
        <v>111</v>
      </c>
      <c r="C223" s="9" t="s">
        <v>16</v>
      </c>
      <c r="D223" s="16"/>
      <c r="E223" s="16"/>
      <c r="F223" s="16"/>
      <c r="G223" s="19"/>
      <c r="H223" s="19"/>
      <c r="I223" s="19"/>
      <c r="J223" s="33">
        <v>25</v>
      </c>
      <c r="K223" s="99">
        <f t="shared" si="32"/>
        <v>25</v>
      </c>
      <c r="L223" s="99"/>
      <c r="M223" s="2"/>
    </row>
    <row r="224" spans="1:13" ht="37.5" x14ac:dyDescent="0.3">
      <c r="A224" s="98"/>
      <c r="B224" s="93" t="s">
        <v>111</v>
      </c>
      <c r="C224" s="9" t="s">
        <v>17</v>
      </c>
      <c r="D224" s="16"/>
      <c r="E224" s="16"/>
      <c r="F224" s="16"/>
      <c r="G224" s="19"/>
      <c r="H224" s="19"/>
      <c r="I224" s="19"/>
      <c r="J224" s="33">
        <v>725</v>
      </c>
      <c r="K224" s="99">
        <f t="shared" si="32"/>
        <v>725</v>
      </c>
      <c r="L224" s="99"/>
      <c r="M224" s="2"/>
    </row>
    <row r="225" spans="1:13" x14ac:dyDescent="0.3">
      <c r="A225" s="98"/>
      <c r="B225" s="93" t="s">
        <v>119</v>
      </c>
      <c r="C225" s="9" t="s">
        <v>12</v>
      </c>
      <c r="D225" s="16"/>
      <c r="E225" s="16"/>
      <c r="F225" s="16"/>
      <c r="G225" s="19"/>
      <c r="H225" s="19"/>
      <c r="I225" s="19"/>
      <c r="J225" s="33">
        <v>4000</v>
      </c>
      <c r="K225" s="99">
        <f t="shared" si="32"/>
        <v>4000</v>
      </c>
      <c r="L225" s="99"/>
      <c r="M225" s="2"/>
    </row>
    <row r="226" spans="1:13" x14ac:dyDescent="0.3">
      <c r="A226" s="98"/>
      <c r="B226" s="93" t="s">
        <v>112</v>
      </c>
      <c r="C226" s="9" t="s">
        <v>13</v>
      </c>
      <c r="D226" s="16"/>
      <c r="E226" s="16"/>
      <c r="F226" s="16"/>
      <c r="G226" s="19"/>
      <c r="H226" s="19"/>
      <c r="I226" s="19"/>
      <c r="J226" s="33"/>
      <c r="K226" s="99">
        <f t="shared" si="32"/>
        <v>0</v>
      </c>
      <c r="L226" s="99"/>
      <c r="M226" s="2"/>
    </row>
    <row r="227" spans="1:13" ht="75" x14ac:dyDescent="0.3">
      <c r="A227" s="98"/>
      <c r="B227" s="93" t="s">
        <v>112</v>
      </c>
      <c r="C227" s="9" t="s">
        <v>15</v>
      </c>
      <c r="D227" s="16"/>
      <c r="E227" s="16"/>
      <c r="F227" s="16"/>
      <c r="G227" s="19"/>
      <c r="H227" s="19"/>
      <c r="I227" s="19"/>
      <c r="J227" s="33">
        <v>2000</v>
      </c>
      <c r="K227" s="99">
        <f t="shared" si="32"/>
        <v>2000</v>
      </c>
      <c r="L227" s="99"/>
      <c r="M227" s="2"/>
    </row>
    <row r="228" spans="1:13" x14ac:dyDescent="0.3">
      <c r="A228" s="98"/>
      <c r="B228" s="93" t="s">
        <v>112</v>
      </c>
      <c r="C228" s="9" t="s">
        <v>16</v>
      </c>
      <c r="D228" s="16"/>
      <c r="E228" s="16"/>
      <c r="F228" s="16"/>
      <c r="G228" s="19"/>
      <c r="H228" s="19"/>
      <c r="I228" s="19"/>
      <c r="J228" s="33">
        <v>28.6</v>
      </c>
      <c r="K228" s="99">
        <f t="shared" si="32"/>
        <v>28.6</v>
      </c>
      <c r="L228" s="99"/>
      <c r="M228" s="2"/>
    </row>
    <row r="229" spans="1:13" ht="37.5" x14ac:dyDescent="0.3">
      <c r="A229" s="98"/>
      <c r="B229" s="93" t="s">
        <v>112</v>
      </c>
      <c r="C229" s="9" t="s">
        <v>17</v>
      </c>
      <c r="D229" s="16"/>
      <c r="E229" s="16"/>
      <c r="F229" s="16"/>
      <c r="G229" s="19"/>
      <c r="H229" s="19"/>
      <c r="I229" s="19"/>
      <c r="J229" s="33">
        <v>1971.4</v>
      </c>
      <c r="K229" s="99">
        <f t="shared" si="32"/>
        <v>1971.4</v>
      </c>
      <c r="L229" s="99"/>
      <c r="M229" s="2"/>
    </row>
    <row r="230" spans="1:13" x14ac:dyDescent="0.3">
      <c r="A230" s="98"/>
      <c r="B230" s="93" t="s">
        <v>120</v>
      </c>
      <c r="C230" s="9" t="s">
        <v>12</v>
      </c>
      <c r="D230" s="16"/>
      <c r="E230" s="16"/>
      <c r="F230" s="16"/>
      <c r="G230" s="19"/>
      <c r="H230" s="19"/>
      <c r="I230" s="19">
        <v>4000</v>
      </c>
      <c r="J230" s="33"/>
      <c r="K230" s="99">
        <f>I230</f>
        <v>4000</v>
      </c>
      <c r="L230" s="99"/>
      <c r="M230" s="2"/>
    </row>
    <row r="231" spans="1:13" x14ac:dyDescent="0.3">
      <c r="A231" s="98"/>
      <c r="B231" s="93" t="s">
        <v>113</v>
      </c>
      <c r="C231" s="9" t="s">
        <v>13</v>
      </c>
      <c r="D231" s="16"/>
      <c r="E231" s="16"/>
      <c r="F231" s="16"/>
      <c r="G231" s="19"/>
      <c r="H231" s="19"/>
      <c r="I231" s="19"/>
      <c r="J231" s="33"/>
      <c r="K231" s="99">
        <f t="shared" ref="K231:K234" si="33">I231</f>
        <v>0</v>
      </c>
      <c r="L231" s="99"/>
      <c r="M231" s="2"/>
    </row>
    <row r="232" spans="1:13" ht="75" x14ac:dyDescent="0.3">
      <c r="A232" s="98"/>
      <c r="B232" s="93" t="s">
        <v>113</v>
      </c>
      <c r="C232" s="9" t="s">
        <v>15</v>
      </c>
      <c r="D232" s="16"/>
      <c r="E232" s="16"/>
      <c r="F232" s="16"/>
      <c r="G232" s="19"/>
      <c r="H232" s="19"/>
      <c r="I232" s="19">
        <v>2000</v>
      </c>
      <c r="J232" s="33"/>
      <c r="K232" s="99">
        <f t="shared" si="33"/>
        <v>2000</v>
      </c>
      <c r="L232" s="99"/>
      <c r="M232" s="2"/>
    </row>
    <row r="233" spans="1:13" x14ac:dyDescent="0.3">
      <c r="A233" s="98"/>
      <c r="B233" s="93" t="s">
        <v>113</v>
      </c>
      <c r="C233" s="9" t="s">
        <v>16</v>
      </c>
      <c r="D233" s="16"/>
      <c r="E233" s="16"/>
      <c r="F233" s="16"/>
      <c r="G233" s="19"/>
      <c r="H233" s="19"/>
      <c r="I233" s="19">
        <v>28.6</v>
      </c>
      <c r="J233" s="33"/>
      <c r="K233" s="99">
        <f t="shared" si="33"/>
        <v>28.6</v>
      </c>
      <c r="L233" s="99"/>
      <c r="M233" s="2"/>
    </row>
    <row r="234" spans="1:13" ht="37.5" x14ac:dyDescent="0.3">
      <c r="A234" s="98"/>
      <c r="B234" s="93" t="s">
        <v>113</v>
      </c>
      <c r="C234" s="9" t="s">
        <v>17</v>
      </c>
      <c r="D234" s="16"/>
      <c r="E234" s="16"/>
      <c r="F234" s="16"/>
      <c r="G234" s="19"/>
      <c r="H234" s="19"/>
      <c r="I234" s="19">
        <v>1971.4</v>
      </c>
      <c r="J234" s="33"/>
      <c r="K234" s="110">
        <f t="shared" si="33"/>
        <v>1971.4</v>
      </c>
      <c r="L234" s="110"/>
      <c r="M234" s="2"/>
    </row>
    <row r="235" spans="1:13" x14ac:dyDescent="0.3">
      <c r="A235" s="98"/>
      <c r="B235" s="93" t="s">
        <v>44</v>
      </c>
      <c r="C235" s="9" t="s">
        <v>12</v>
      </c>
      <c r="D235" s="25"/>
      <c r="E235" s="16"/>
      <c r="F235" s="16"/>
      <c r="G235" s="25"/>
      <c r="H235" s="25"/>
      <c r="I235" s="16">
        <v>700.91300000000001</v>
      </c>
      <c r="J235" s="34"/>
      <c r="K235" s="110">
        <f t="shared" ref="K235:K238" si="34">I235</f>
        <v>700.91300000000001</v>
      </c>
      <c r="L235" s="110"/>
      <c r="M235" s="2"/>
    </row>
    <row r="236" spans="1:13" x14ac:dyDescent="0.3">
      <c r="A236" s="98"/>
      <c r="B236" s="93"/>
      <c r="C236" s="9" t="s">
        <v>13</v>
      </c>
      <c r="D236" s="25"/>
      <c r="E236" s="25"/>
      <c r="F236" s="25"/>
      <c r="G236" s="25"/>
      <c r="H236" s="25"/>
      <c r="I236" s="16"/>
      <c r="J236" s="34"/>
      <c r="K236" s="110">
        <f t="shared" si="34"/>
        <v>0</v>
      </c>
      <c r="L236" s="110"/>
      <c r="M236" s="2"/>
    </row>
    <row r="237" spans="1:13" ht="75" x14ac:dyDescent="0.3">
      <c r="A237" s="98"/>
      <c r="B237" s="93"/>
      <c r="C237" s="9" t="s">
        <v>15</v>
      </c>
      <c r="D237" s="25"/>
      <c r="E237" s="16"/>
      <c r="F237" s="16"/>
      <c r="G237" s="25"/>
      <c r="H237" s="25"/>
      <c r="I237" s="16">
        <v>693.904</v>
      </c>
      <c r="J237" s="34"/>
      <c r="K237" s="110">
        <f t="shared" si="34"/>
        <v>693.904</v>
      </c>
      <c r="L237" s="110"/>
      <c r="M237" s="2"/>
    </row>
    <row r="238" spans="1:13" x14ac:dyDescent="0.3">
      <c r="A238" s="98"/>
      <c r="B238" s="93"/>
      <c r="C238" s="9" t="s">
        <v>16</v>
      </c>
      <c r="D238" s="25"/>
      <c r="E238" s="16"/>
      <c r="F238" s="16"/>
      <c r="G238" s="25"/>
      <c r="H238" s="25"/>
      <c r="I238" s="16">
        <v>7.0090000000000003</v>
      </c>
      <c r="J238" s="34"/>
      <c r="K238" s="110">
        <f t="shared" si="34"/>
        <v>7.0090000000000003</v>
      </c>
      <c r="L238" s="110"/>
      <c r="M238" s="2"/>
    </row>
    <row r="239" spans="1:13" ht="37.5" x14ac:dyDescent="0.3">
      <c r="A239" s="98"/>
      <c r="B239" s="93"/>
      <c r="C239" s="9" t="s">
        <v>17</v>
      </c>
      <c r="D239" s="25"/>
      <c r="E239" s="25"/>
      <c r="F239" s="25"/>
      <c r="G239" s="25"/>
      <c r="H239" s="25"/>
      <c r="I239" s="25"/>
      <c r="J239" s="37"/>
      <c r="K239" s="110"/>
      <c r="L239" s="110"/>
      <c r="M239" s="2"/>
    </row>
    <row r="240" spans="1:13" x14ac:dyDescent="0.3">
      <c r="A240" s="135" t="s">
        <v>45</v>
      </c>
      <c r="B240" s="136" t="s">
        <v>46</v>
      </c>
      <c r="C240" s="67" t="s">
        <v>12</v>
      </c>
      <c r="D240" s="68">
        <v>2950.64</v>
      </c>
      <c r="E240" s="69"/>
      <c r="F240" s="69"/>
      <c r="G240" s="69"/>
      <c r="H240" s="69">
        <v>2510.6999999999998</v>
      </c>
      <c r="I240" s="69"/>
      <c r="J240" s="69"/>
      <c r="K240" s="137">
        <f>D240+H240</f>
        <v>5461.34</v>
      </c>
      <c r="L240" s="137"/>
      <c r="M240" s="2"/>
    </row>
    <row r="241" spans="1:13" x14ac:dyDescent="0.3">
      <c r="A241" s="135"/>
      <c r="B241" s="136"/>
      <c r="C241" s="67" t="s">
        <v>13</v>
      </c>
      <c r="D241" s="70"/>
      <c r="E241" s="70"/>
      <c r="F241" s="70"/>
      <c r="G241" s="70"/>
      <c r="H241" s="70"/>
      <c r="I241" s="70"/>
      <c r="J241" s="70"/>
      <c r="K241" s="137">
        <f t="shared" ref="K241:K243" si="35">D241+H241</f>
        <v>0</v>
      </c>
      <c r="L241" s="137"/>
      <c r="M241" s="2"/>
    </row>
    <row r="242" spans="1:13" ht="75" x14ac:dyDescent="0.3">
      <c r="A242" s="135"/>
      <c r="B242" s="136"/>
      <c r="C242" s="67" t="s">
        <v>15</v>
      </c>
      <c r="D242" s="68">
        <v>2655.54</v>
      </c>
      <c r="E242" s="69"/>
      <c r="F242" s="69"/>
      <c r="G242" s="69"/>
      <c r="H242" s="69">
        <v>2508.6999999999998</v>
      </c>
      <c r="I242" s="69"/>
      <c r="J242" s="69"/>
      <c r="K242" s="137">
        <f t="shared" si="35"/>
        <v>5164.24</v>
      </c>
      <c r="L242" s="137"/>
      <c r="M242" s="2"/>
    </row>
    <row r="243" spans="1:13" x14ac:dyDescent="0.3">
      <c r="A243" s="135"/>
      <c r="B243" s="136"/>
      <c r="C243" s="67" t="s">
        <v>16</v>
      </c>
      <c r="D243" s="69">
        <v>295.10000000000002</v>
      </c>
      <c r="E243" s="69"/>
      <c r="F243" s="69"/>
      <c r="G243" s="69"/>
      <c r="H243" s="69">
        <v>2.5</v>
      </c>
      <c r="I243" s="69"/>
      <c r="J243" s="69"/>
      <c r="K243" s="137">
        <f t="shared" si="35"/>
        <v>297.60000000000002</v>
      </c>
      <c r="L243" s="137"/>
      <c r="M243" s="2"/>
    </row>
    <row r="244" spans="1:13" ht="37.5" x14ac:dyDescent="0.3">
      <c r="A244" s="135"/>
      <c r="B244" s="136"/>
      <c r="C244" s="67" t="s">
        <v>17</v>
      </c>
      <c r="D244" s="70"/>
      <c r="E244" s="70"/>
      <c r="F244" s="70"/>
      <c r="G244" s="70"/>
      <c r="H244" s="70"/>
      <c r="I244" s="70"/>
      <c r="J244" s="70"/>
      <c r="K244" s="138" t="s">
        <v>14</v>
      </c>
      <c r="L244" s="138"/>
      <c r="M244" s="2"/>
    </row>
    <row r="245" spans="1:13" x14ac:dyDescent="0.3">
      <c r="A245" s="98"/>
      <c r="B245" s="93" t="s">
        <v>47</v>
      </c>
      <c r="C245" s="9" t="s">
        <v>12</v>
      </c>
      <c r="D245" s="14">
        <v>2950.64</v>
      </c>
      <c r="E245" s="16" t="s">
        <v>14</v>
      </c>
      <c r="F245" s="16" t="s">
        <v>14</v>
      </c>
      <c r="G245" s="16" t="s">
        <v>14</v>
      </c>
      <c r="H245" s="16">
        <f>H247+H248</f>
        <v>2510.6999999999998</v>
      </c>
      <c r="I245" s="16" t="s">
        <v>14</v>
      </c>
      <c r="J245" s="34"/>
      <c r="K245" s="114">
        <f>D245+H245</f>
        <v>5461.34</v>
      </c>
      <c r="L245" s="114"/>
      <c r="M245" s="2"/>
    </row>
    <row r="246" spans="1:13" x14ac:dyDescent="0.3">
      <c r="A246" s="98"/>
      <c r="B246" s="93"/>
      <c r="C246" s="9" t="s">
        <v>13</v>
      </c>
      <c r="D246" s="25"/>
      <c r="E246" s="25"/>
      <c r="F246" s="25"/>
      <c r="G246" s="25"/>
      <c r="H246" s="25"/>
      <c r="I246" s="25"/>
      <c r="J246" s="37"/>
      <c r="K246" s="114">
        <f t="shared" ref="K246:K248" si="36">D246+H246</f>
        <v>0</v>
      </c>
      <c r="L246" s="114"/>
      <c r="M246" s="2"/>
    </row>
    <row r="247" spans="1:13" ht="75" x14ac:dyDescent="0.3">
      <c r="A247" s="98"/>
      <c r="B247" s="93"/>
      <c r="C247" s="9" t="s">
        <v>15</v>
      </c>
      <c r="D247" s="14">
        <v>2655.54</v>
      </c>
      <c r="E247" s="16" t="s">
        <v>14</v>
      </c>
      <c r="F247" s="16" t="s">
        <v>14</v>
      </c>
      <c r="G247" s="16" t="s">
        <v>14</v>
      </c>
      <c r="H247" s="16">
        <v>2508.1999999999998</v>
      </c>
      <c r="I247" s="16" t="s">
        <v>14</v>
      </c>
      <c r="J247" s="34"/>
      <c r="K247" s="114">
        <f t="shared" si="36"/>
        <v>5163.74</v>
      </c>
      <c r="L247" s="114"/>
      <c r="M247" s="2"/>
    </row>
    <row r="248" spans="1:13" x14ac:dyDescent="0.3">
      <c r="A248" s="98"/>
      <c r="B248" s="93"/>
      <c r="C248" s="9" t="s">
        <v>16</v>
      </c>
      <c r="D248" s="16">
        <v>295.10000000000002</v>
      </c>
      <c r="E248" s="16" t="s">
        <v>14</v>
      </c>
      <c r="F248" s="16" t="s">
        <v>14</v>
      </c>
      <c r="G248" s="16" t="s">
        <v>14</v>
      </c>
      <c r="H248" s="16">
        <v>2.5</v>
      </c>
      <c r="I248" s="16" t="s">
        <v>14</v>
      </c>
      <c r="J248" s="34"/>
      <c r="K248" s="114">
        <f t="shared" si="36"/>
        <v>297.60000000000002</v>
      </c>
      <c r="L248" s="114"/>
      <c r="M248" s="2"/>
    </row>
    <row r="249" spans="1:13" ht="37.5" x14ac:dyDescent="0.3">
      <c r="A249" s="98"/>
      <c r="B249" s="93"/>
      <c r="C249" s="9" t="s">
        <v>17</v>
      </c>
      <c r="D249" s="16" t="s">
        <v>14</v>
      </c>
      <c r="E249" s="16" t="s">
        <v>14</v>
      </c>
      <c r="F249" s="16" t="s">
        <v>14</v>
      </c>
      <c r="G249" s="16" t="s">
        <v>14</v>
      </c>
      <c r="H249" s="16" t="s">
        <v>14</v>
      </c>
      <c r="I249" s="16" t="s">
        <v>14</v>
      </c>
      <c r="J249" s="34"/>
      <c r="K249" s="100" t="s">
        <v>14</v>
      </c>
      <c r="L249" s="100"/>
      <c r="M249" s="2"/>
    </row>
    <row r="250" spans="1:13" x14ac:dyDescent="0.3">
      <c r="A250" s="128" t="s">
        <v>48</v>
      </c>
      <c r="B250" s="103" t="s">
        <v>49</v>
      </c>
      <c r="C250" s="58" t="s">
        <v>12</v>
      </c>
      <c r="D250" s="65" t="s">
        <v>14</v>
      </c>
      <c r="E250" s="63"/>
      <c r="F250" s="63">
        <f>F252+F253+F254</f>
        <v>0</v>
      </c>
      <c r="G250" s="63">
        <f>G252+G253+G254</f>
        <v>17460.16</v>
      </c>
      <c r="H250" s="63">
        <f t="shared" ref="H250:J250" si="37">H252+H253+H254</f>
        <v>0</v>
      </c>
      <c r="I250" s="63">
        <f t="shared" si="37"/>
        <v>12300.13291</v>
      </c>
      <c r="J250" s="63">
        <f t="shared" si="37"/>
        <v>9500</v>
      </c>
      <c r="K250" s="127">
        <f>SUM(F250:J250)</f>
        <v>39260.292910000004</v>
      </c>
      <c r="L250" s="127"/>
      <c r="M250" s="7">
        <f>K255+K259+K263</f>
        <v>39260.292910000004</v>
      </c>
    </row>
    <row r="251" spans="1:13" x14ac:dyDescent="0.3">
      <c r="A251" s="128"/>
      <c r="B251" s="103"/>
      <c r="C251" s="58" t="s">
        <v>13</v>
      </c>
      <c r="D251" s="61"/>
      <c r="E251" s="61"/>
      <c r="F251" s="61"/>
      <c r="G251" s="61"/>
      <c r="H251" s="61"/>
      <c r="I251" s="61"/>
      <c r="J251" s="61"/>
      <c r="K251" s="127"/>
      <c r="L251" s="127"/>
      <c r="M251" s="2"/>
    </row>
    <row r="252" spans="1:13" ht="75.75" thickBot="1" x14ac:dyDescent="0.35">
      <c r="A252" s="128"/>
      <c r="B252" s="103"/>
      <c r="C252" s="58" t="s">
        <v>15</v>
      </c>
      <c r="D252" s="61"/>
      <c r="E252" s="63"/>
      <c r="F252" s="63">
        <f>F256+F260+F264</f>
        <v>0</v>
      </c>
      <c r="G252" s="63">
        <f t="shared" ref="G252:J252" si="38">G256+G260+G264</f>
        <v>16769.69184</v>
      </c>
      <c r="H252" s="63">
        <f t="shared" si="38"/>
        <v>0</v>
      </c>
      <c r="I252" s="63">
        <f>I256+I260+I264</f>
        <v>11672.82613709</v>
      </c>
      <c r="J252" s="63">
        <f t="shared" si="38"/>
        <v>9405</v>
      </c>
      <c r="K252" s="127">
        <f>SUM(F252:J252)</f>
        <v>37847.517977089999</v>
      </c>
      <c r="L252" s="127"/>
      <c r="M252" s="10"/>
    </row>
    <row r="253" spans="1:13" x14ac:dyDescent="0.3">
      <c r="A253" s="128"/>
      <c r="B253" s="103"/>
      <c r="C253" s="58" t="s">
        <v>16</v>
      </c>
      <c r="D253" s="61"/>
      <c r="E253" s="63"/>
      <c r="F253" s="63">
        <f>F257+F261+F265</f>
        <v>0</v>
      </c>
      <c r="G253" s="63">
        <f t="shared" ref="G253:J253" si="39">G257+G261+G265</f>
        <v>17.460159999999998</v>
      </c>
      <c r="H253" s="63">
        <f t="shared" si="39"/>
        <v>0</v>
      </c>
      <c r="I253" s="63">
        <f t="shared" si="39"/>
        <v>12.30013291</v>
      </c>
      <c r="J253" s="63">
        <f t="shared" si="39"/>
        <v>95</v>
      </c>
      <c r="K253" s="127">
        <f>SUM(F253:J253)</f>
        <v>124.76029291</v>
      </c>
      <c r="L253" s="127"/>
      <c r="M253" s="2"/>
    </row>
    <row r="254" spans="1:13" ht="37.5" x14ac:dyDescent="0.3">
      <c r="A254" s="128"/>
      <c r="B254" s="103"/>
      <c r="C254" s="58" t="s">
        <v>17</v>
      </c>
      <c r="D254" s="65"/>
      <c r="E254" s="63"/>
      <c r="F254" s="63">
        <f>F258+F262+F266</f>
        <v>0</v>
      </c>
      <c r="G254" s="63">
        <f t="shared" ref="G254:I254" si="40">G258+G262+G266</f>
        <v>673.00800000000004</v>
      </c>
      <c r="H254" s="63">
        <f t="shared" si="40"/>
        <v>0</v>
      </c>
      <c r="I254" s="63">
        <f t="shared" si="40"/>
        <v>615.00663999999995</v>
      </c>
      <c r="J254" s="63"/>
      <c r="K254" s="121">
        <f>SUM(F254:J254)</f>
        <v>1288.0146399999999</v>
      </c>
      <c r="L254" s="121"/>
      <c r="M254" s="2"/>
    </row>
    <row r="255" spans="1:13" x14ac:dyDescent="0.3">
      <c r="A255" s="98"/>
      <c r="B255" s="93" t="s">
        <v>78</v>
      </c>
      <c r="C255" s="9" t="s">
        <v>29</v>
      </c>
      <c r="D255" s="16"/>
      <c r="E255" s="16"/>
      <c r="F255" s="17"/>
      <c r="G255" s="16"/>
      <c r="H255" s="16"/>
      <c r="I255" s="32">
        <v>12300.13291</v>
      </c>
      <c r="J255" s="34"/>
      <c r="K255" s="101">
        <f t="shared" ref="K255:K258" si="41">SUM(F255:I255)</f>
        <v>12300.13291</v>
      </c>
      <c r="L255" s="101"/>
      <c r="M255" s="2"/>
    </row>
    <row r="256" spans="1:13" ht="75" x14ac:dyDescent="0.3">
      <c r="A256" s="98"/>
      <c r="B256" s="93"/>
      <c r="C256" s="9" t="s">
        <v>15</v>
      </c>
      <c r="D256" s="16"/>
      <c r="E256" s="16"/>
      <c r="F256" s="16"/>
      <c r="G256" s="16"/>
      <c r="H256" s="16"/>
      <c r="I256" s="32">
        <v>11672.82613709</v>
      </c>
      <c r="J256" s="34"/>
      <c r="K256" s="101">
        <f t="shared" si="41"/>
        <v>11672.82613709</v>
      </c>
      <c r="L256" s="101"/>
      <c r="M256" s="2"/>
    </row>
    <row r="257" spans="1:13" x14ac:dyDescent="0.3">
      <c r="A257" s="98"/>
      <c r="B257" s="93"/>
      <c r="C257" s="9" t="s">
        <v>16</v>
      </c>
      <c r="D257" s="16"/>
      <c r="E257" s="16"/>
      <c r="F257" s="17"/>
      <c r="G257" s="16"/>
      <c r="H257" s="16"/>
      <c r="I257" s="32">
        <v>12.30013291</v>
      </c>
      <c r="J257" s="34"/>
      <c r="K257" s="101">
        <f t="shared" si="41"/>
        <v>12.30013291</v>
      </c>
      <c r="L257" s="101"/>
      <c r="M257" s="2"/>
    </row>
    <row r="258" spans="1:13" ht="79.5" customHeight="1" x14ac:dyDescent="0.3">
      <c r="A258" s="98"/>
      <c r="B258" s="93"/>
      <c r="C258" s="9" t="s">
        <v>17</v>
      </c>
      <c r="D258" s="16"/>
      <c r="E258" s="16"/>
      <c r="F258" s="16"/>
      <c r="G258" s="16"/>
      <c r="H258" s="16"/>
      <c r="I258" s="32">
        <v>615.00663999999995</v>
      </c>
      <c r="J258" s="34"/>
      <c r="K258" s="101">
        <f t="shared" si="41"/>
        <v>615.00663999999995</v>
      </c>
      <c r="L258" s="101"/>
      <c r="M258" s="2"/>
    </row>
    <row r="259" spans="1:13" x14ac:dyDescent="0.3">
      <c r="A259" s="98"/>
      <c r="B259" s="93" t="s">
        <v>100</v>
      </c>
      <c r="C259" s="9" t="s">
        <v>29</v>
      </c>
      <c r="D259" s="25"/>
      <c r="E259" s="14"/>
      <c r="F259" s="25"/>
      <c r="G259" s="73">
        <f>G260+G261+G262</f>
        <v>17460.16</v>
      </c>
      <c r="H259" s="25"/>
      <c r="I259" s="25"/>
      <c r="J259" s="37"/>
      <c r="K259" s="115">
        <f>G259</f>
        <v>17460.16</v>
      </c>
      <c r="L259" s="115"/>
      <c r="M259" s="2"/>
    </row>
    <row r="260" spans="1:13" ht="75" x14ac:dyDescent="0.3">
      <c r="A260" s="98"/>
      <c r="B260" s="93"/>
      <c r="C260" s="9" t="s">
        <v>15</v>
      </c>
      <c r="D260" s="25"/>
      <c r="E260" s="14"/>
      <c r="F260" s="25"/>
      <c r="G260" s="73">
        <v>16769.69184</v>
      </c>
      <c r="H260" s="25"/>
      <c r="I260" s="25"/>
      <c r="J260" s="37"/>
      <c r="K260" s="115">
        <f>G260</f>
        <v>16769.69184</v>
      </c>
      <c r="L260" s="115"/>
      <c r="M260" s="2"/>
    </row>
    <row r="261" spans="1:13" x14ac:dyDescent="0.3">
      <c r="A261" s="98"/>
      <c r="B261" s="93"/>
      <c r="C261" s="9" t="s">
        <v>16</v>
      </c>
      <c r="D261" s="25"/>
      <c r="E261" s="25"/>
      <c r="F261" s="25"/>
      <c r="G261" s="74">
        <v>17.460159999999998</v>
      </c>
      <c r="H261" s="25"/>
      <c r="I261" s="25"/>
      <c r="J261" s="37"/>
      <c r="K261" s="115">
        <f>G261</f>
        <v>17.460159999999998</v>
      </c>
      <c r="L261" s="115"/>
      <c r="M261" s="2"/>
    </row>
    <row r="262" spans="1:13" ht="37.5" x14ac:dyDescent="0.3">
      <c r="A262" s="98"/>
      <c r="B262" s="93"/>
      <c r="C262" s="9" t="s">
        <v>17</v>
      </c>
      <c r="D262" s="25"/>
      <c r="E262" s="16"/>
      <c r="F262" s="25"/>
      <c r="G262" s="22">
        <v>673.00800000000004</v>
      </c>
      <c r="H262" s="25"/>
      <c r="I262" s="25"/>
      <c r="J262" s="37"/>
      <c r="K262" s="115">
        <f>G262</f>
        <v>673.00800000000004</v>
      </c>
      <c r="L262" s="115"/>
      <c r="M262" s="2"/>
    </row>
    <row r="263" spans="1:13" x14ac:dyDescent="0.3">
      <c r="A263" s="98"/>
      <c r="B263" s="93" t="s">
        <v>50</v>
      </c>
      <c r="C263" s="9" t="s">
        <v>29</v>
      </c>
      <c r="D263" s="25"/>
      <c r="E263" s="14"/>
      <c r="F263" s="25"/>
      <c r="G263" s="25"/>
      <c r="H263" s="25"/>
      <c r="I263" s="14"/>
      <c r="J263" s="35">
        <v>9500</v>
      </c>
      <c r="K263" s="114">
        <f>J263</f>
        <v>9500</v>
      </c>
      <c r="L263" s="114"/>
      <c r="M263" s="2"/>
    </row>
    <row r="264" spans="1:13" ht="63" customHeight="1" x14ac:dyDescent="0.3">
      <c r="A264" s="98"/>
      <c r="B264" s="93"/>
      <c r="C264" s="9" t="s">
        <v>15</v>
      </c>
      <c r="D264" s="25"/>
      <c r="E264" s="14"/>
      <c r="F264" s="25"/>
      <c r="G264" s="25"/>
      <c r="H264" s="25"/>
      <c r="I264" s="14"/>
      <c r="J264" s="35">
        <v>9405</v>
      </c>
      <c r="K264" s="114">
        <f t="shared" ref="K264:K265" si="42">J264</f>
        <v>9405</v>
      </c>
      <c r="L264" s="114"/>
      <c r="M264" s="2"/>
    </row>
    <row r="265" spans="1:13" x14ac:dyDescent="0.3">
      <c r="A265" s="98"/>
      <c r="B265" s="93"/>
      <c r="C265" s="9" t="s">
        <v>16</v>
      </c>
      <c r="D265" s="25"/>
      <c r="E265" s="16"/>
      <c r="F265" s="25"/>
      <c r="G265" s="25"/>
      <c r="H265" s="25"/>
      <c r="I265" s="19"/>
      <c r="J265" s="33">
        <v>95</v>
      </c>
      <c r="K265" s="114">
        <f t="shared" si="42"/>
        <v>95</v>
      </c>
      <c r="L265" s="114"/>
      <c r="M265" s="2"/>
    </row>
    <row r="266" spans="1:13" ht="37.5" x14ac:dyDescent="0.3">
      <c r="A266" s="98"/>
      <c r="B266" s="93"/>
      <c r="C266" s="9" t="s">
        <v>17</v>
      </c>
      <c r="D266" s="25"/>
      <c r="E266" s="25"/>
      <c r="F266" s="25"/>
      <c r="G266" s="25"/>
      <c r="H266" s="25"/>
      <c r="I266" s="25"/>
      <c r="J266" s="37"/>
      <c r="K266" s="102"/>
      <c r="L266" s="102"/>
      <c r="M266" s="2"/>
    </row>
    <row r="267" spans="1:13" x14ac:dyDescent="0.3">
      <c r="A267" s="128" t="s">
        <v>51</v>
      </c>
      <c r="B267" s="103" t="s">
        <v>52</v>
      </c>
      <c r="C267" s="58" t="s">
        <v>12</v>
      </c>
      <c r="D267" s="64">
        <f>D269+D270</f>
        <v>2315</v>
      </c>
      <c r="E267" s="64">
        <f>E269+E270</f>
        <v>1264.9210000000003</v>
      </c>
      <c r="F267" s="64">
        <f>F269+F270</f>
        <v>7314</v>
      </c>
      <c r="G267" s="64">
        <f>G269+G270+G271</f>
        <v>526.31600000000003</v>
      </c>
      <c r="H267" s="64">
        <f>H269+H270+H271</f>
        <v>403833.9</v>
      </c>
      <c r="I267" s="64">
        <f>I269+I270+I271</f>
        <v>101192.7</v>
      </c>
      <c r="J267" s="64">
        <f>J269+J270</f>
        <v>96000</v>
      </c>
      <c r="K267" s="116">
        <f>SUM(D267:J267)</f>
        <v>612446.83700000006</v>
      </c>
      <c r="L267" s="116"/>
      <c r="M267" s="12">
        <f>K269+K270+K271</f>
        <v>612446.83700000006</v>
      </c>
    </row>
    <row r="268" spans="1:13" x14ac:dyDescent="0.3">
      <c r="A268" s="128"/>
      <c r="B268" s="103"/>
      <c r="C268" s="58" t="s">
        <v>13</v>
      </c>
      <c r="D268" s="71"/>
      <c r="E268" s="71"/>
      <c r="F268" s="71"/>
      <c r="G268" s="71"/>
      <c r="H268" s="71"/>
      <c r="I268" s="71"/>
      <c r="J268" s="71"/>
      <c r="K268" s="116"/>
      <c r="L268" s="116"/>
      <c r="M268" s="2"/>
    </row>
    <row r="269" spans="1:13" ht="75" x14ac:dyDescent="0.3">
      <c r="A269" s="128"/>
      <c r="B269" s="103"/>
      <c r="C269" s="58" t="s">
        <v>15</v>
      </c>
      <c r="D269" s="64">
        <f>D273+D276+D279+D282+D285+D288+D291+D295+D298+D301+D304+D307+D310+D313+D316+D319+D322+D325+D328+D331+D374+D392+D395+D337+D340+D343+D346+D350+D353+D356+D359+D362+D365+D368++D371+D377+D380+D383+D386+D389+D398+D401+D404+D407+D410</f>
        <v>0</v>
      </c>
      <c r="E269" s="64">
        <f t="shared" ref="E269:J269" si="43">E273+E276+E279+E282+E285+E288+E291+E295+E298+E301+E304+E307+E310+E313+E316+E319+E322+E325+E328+E331+E374+E392+E395+E337+E340+E343+E346+E350+E353+E356+E359+E362+E365+E368++E371+E377+E380+E383+E386+E389+E398+E401+E404+E407+E410</f>
        <v>888.17700000000013</v>
      </c>
      <c r="F269" s="64">
        <f t="shared" si="43"/>
        <v>5238.96</v>
      </c>
      <c r="G269" s="64">
        <f t="shared" si="43"/>
        <v>500</v>
      </c>
      <c r="H269" s="64">
        <f>H273+H276+H279+H282+H285+H288+H291+H295+H298+H301+H304+H307+H310+H313+H316+H319+H322+H325+H328+H331+H374+H392+H395+H337+H340+H343+H346+H350+H353+H356+H359+H362+H365+H368++H371+H377+H380+H383+H386+H389+H398+H401+H404+H407+H410+H334</f>
        <v>400664.2</v>
      </c>
      <c r="I269" s="64">
        <f t="shared" si="43"/>
        <v>98835.7</v>
      </c>
      <c r="J269" s="64">
        <f t="shared" si="43"/>
        <v>95040</v>
      </c>
      <c r="K269" s="116">
        <f>SUM(D269:J269)</f>
        <v>601167.03700000001</v>
      </c>
      <c r="L269" s="116"/>
      <c r="M269" s="2"/>
    </row>
    <row r="270" spans="1:13" x14ac:dyDescent="0.3">
      <c r="A270" s="128"/>
      <c r="B270" s="103"/>
      <c r="C270" s="58" t="s">
        <v>16</v>
      </c>
      <c r="D270" s="64">
        <f>D274+D277+D280+D283+D286+D289+D292+D296+D299+D302+D305+D308+D311+D314+D317+D320+D323+D326+D329+D332+D375+D393+D396+D338+D341+D344+D347+D351+D354+D357+D360+D363+D366+D369++D372+D378+D381+D384+D387+D390+D399+D402+D405+D408+D411</f>
        <v>2315</v>
      </c>
      <c r="E270" s="64">
        <f t="shared" ref="E270:J270" si="44">E274+E277+E280+E283+E286+E289+E292+E296+E299+E302+E305+E308+E311+E314+E317+E320+E323+E326+E329+E332+E375+E393+E396+E338+E341+E344+E347+E351+E354+E357+E360+E363+E366+E369++E372+E378+E381+E384+E387+E390+E399+E402+E405+E408+E411</f>
        <v>376.74400000000003</v>
      </c>
      <c r="F270" s="64">
        <f t="shared" si="44"/>
        <v>2075.04</v>
      </c>
      <c r="G270" s="64">
        <f t="shared" si="44"/>
        <v>26.315999999999999</v>
      </c>
      <c r="H270" s="64">
        <f>H274+H277+H280+H283+H286+H289+H292+H296+H299+H302+H305+H308+H311+H314+H317+H320+H323+H326+H329+H332+H375+H393+H396+H338+H341+H344+H347+H351+H354+H357+H360+H363+H366+H369++H372+H378+H381+H384+H387+H390+H399+H402+H405+H408+H411+H335</f>
        <v>319.70000000000005</v>
      </c>
      <c r="I270" s="64">
        <f t="shared" si="44"/>
        <v>207</v>
      </c>
      <c r="J270" s="64">
        <f t="shared" si="44"/>
        <v>960</v>
      </c>
      <c r="K270" s="116">
        <f>SUM(D270:J270)</f>
        <v>6279.7999999999993</v>
      </c>
      <c r="L270" s="116"/>
      <c r="M270" s="2"/>
    </row>
    <row r="271" spans="1:13" ht="37.5" x14ac:dyDescent="0.3">
      <c r="A271" s="128"/>
      <c r="B271" s="103"/>
      <c r="C271" s="58" t="s">
        <v>17</v>
      </c>
      <c r="D271" s="72">
        <f>D293+D348</f>
        <v>0</v>
      </c>
      <c r="E271" s="72">
        <f t="shared" ref="E271:J271" si="45">E293+E348</f>
        <v>0</v>
      </c>
      <c r="F271" s="72">
        <f t="shared" si="45"/>
        <v>0</v>
      </c>
      <c r="G271" s="72">
        <f t="shared" si="45"/>
        <v>0</v>
      </c>
      <c r="H271" s="72">
        <f t="shared" si="45"/>
        <v>2850</v>
      </c>
      <c r="I271" s="72">
        <f t="shared" si="45"/>
        <v>2150</v>
      </c>
      <c r="J271" s="72">
        <f t="shared" si="45"/>
        <v>0</v>
      </c>
      <c r="K271" s="116">
        <f>SUM(D271:J271)</f>
        <v>5000</v>
      </c>
      <c r="L271" s="116"/>
      <c r="M271" s="2"/>
    </row>
    <row r="272" spans="1:13" x14ac:dyDescent="0.3">
      <c r="A272" s="90" t="s">
        <v>148</v>
      </c>
      <c r="B272" s="93" t="s">
        <v>53</v>
      </c>
      <c r="C272" s="9" t="s">
        <v>29</v>
      </c>
      <c r="D272" s="19">
        <v>600</v>
      </c>
      <c r="E272" s="19"/>
      <c r="F272" s="19"/>
      <c r="G272" s="19"/>
      <c r="H272" s="19"/>
      <c r="I272" s="19"/>
      <c r="J272" s="33"/>
      <c r="K272" s="99">
        <v>600</v>
      </c>
      <c r="L272" s="99"/>
      <c r="M272" s="2"/>
    </row>
    <row r="273" spans="1:13" ht="75" x14ac:dyDescent="0.3">
      <c r="A273" s="91"/>
      <c r="B273" s="93"/>
      <c r="C273" s="9" t="s">
        <v>15</v>
      </c>
      <c r="D273" s="19"/>
      <c r="E273" s="19"/>
      <c r="F273" s="19"/>
      <c r="G273" s="19"/>
      <c r="H273" s="19"/>
      <c r="I273" s="19"/>
      <c r="J273" s="33"/>
      <c r="K273" s="99"/>
      <c r="L273" s="99"/>
      <c r="M273" s="2"/>
    </row>
    <row r="274" spans="1:13" ht="36" customHeight="1" x14ac:dyDescent="0.3">
      <c r="A274" s="91"/>
      <c r="B274" s="93"/>
      <c r="C274" s="9" t="s">
        <v>16</v>
      </c>
      <c r="D274" s="19">
        <v>600</v>
      </c>
      <c r="E274" s="19"/>
      <c r="F274" s="19"/>
      <c r="G274" s="19"/>
      <c r="H274" s="19"/>
      <c r="I274" s="19"/>
      <c r="J274" s="33"/>
      <c r="K274" s="99">
        <v>600</v>
      </c>
      <c r="L274" s="99"/>
      <c r="M274" s="2"/>
    </row>
    <row r="275" spans="1:13" x14ac:dyDescent="0.3">
      <c r="A275" s="91"/>
      <c r="B275" s="93" t="s">
        <v>54</v>
      </c>
      <c r="C275" s="9" t="s">
        <v>29</v>
      </c>
      <c r="D275" s="19">
        <v>215</v>
      </c>
      <c r="E275" s="19"/>
      <c r="F275" s="19"/>
      <c r="G275" s="19"/>
      <c r="H275" s="19"/>
      <c r="I275" s="19"/>
      <c r="J275" s="33"/>
      <c r="K275" s="99">
        <v>215</v>
      </c>
      <c r="L275" s="99"/>
      <c r="M275" s="2"/>
    </row>
    <row r="276" spans="1:13" ht="75" x14ac:dyDescent="0.3">
      <c r="A276" s="91"/>
      <c r="B276" s="93"/>
      <c r="C276" s="9" t="s">
        <v>15</v>
      </c>
      <c r="D276" s="16"/>
      <c r="E276" s="16"/>
      <c r="F276" s="16"/>
      <c r="G276" s="16"/>
      <c r="H276" s="16"/>
      <c r="I276" s="16"/>
      <c r="J276" s="34"/>
      <c r="K276" s="100"/>
      <c r="L276" s="100"/>
      <c r="M276" s="2"/>
    </row>
    <row r="277" spans="1:13" ht="54.75" customHeight="1" x14ac:dyDescent="0.3">
      <c r="A277" s="91"/>
      <c r="B277" s="93"/>
      <c r="C277" s="9" t="s">
        <v>16</v>
      </c>
      <c r="D277" s="19">
        <v>215</v>
      </c>
      <c r="E277" s="19"/>
      <c r="F277" s="19"/>
      <c r="G277" s="19"/>
      <c r="H277" s="19"/>
      <c r="I277" s="19"/>
      <c r="J277" s="33"/>
      <c r="K277" s="99">
        <v>215</v>
      </c>
      <c r="L277" s="99"/>
      <c r="M277" s="2"/>
    </row>
    <row r="278" spans="1:13" x14ac:dyDescent="0.3">
      <c r="A278" s="91"/>
      <c r="B278" s="93" t="s">
        <v>55</v>
      </c>
      <c r="C278" s="9" t="s">
        <v>29</v>
      </c>
      <c r="D278" s="19">
        <v>200</v>
      </c>
      <c r="E278" s="19"/>
      <c r="F278" s="19"/>
      <c r="G278" s="19"/>
      <c r="H278" s="19"/>
      <c r="I278" s="19"/>
      <c r="J278" s="33"/>
      <c r="K278" s="99">
        <v>200</v>
      </c>
      <c r="L278" s="99"/>
      <c r="M278" s="2"/>
    </row>
    <row r="279" spans="1:13" ht="75" x14ac:dyDescent="0.3">
      <c r="A279" s="91"/>
      <c r="B279" s="93"/>
      <c r="C279" s="9" t="s">
        <v>15</v>
      </c>
      <c r="D279" s="19"/>
      <c r="E279" s="19"/>
      <c r="F279" s="19"/>
      <c r="G279" s="19"/>
      <c r="H279" s="19"/>
      <c r="I279" s="19"/>
      <c r="J279" s="33"/>
      <c r="K279" s="99"/>
      <c r="L279" s="99"/>
      <c r="M279" s="2"/>
    </row>
    <row r="280" spans="1:13" ht="33" customHeight="1" x14ac:dyDescent="0.3">
      <c r="A280" s="91"/>
      <c r="B280" s="93"/>
      <c r="C280" s="9" t="s">
        <v>16</v>
      </c>
      <c r="D280" s="19">
        <v>200</v>
      </c>
      <c r="E280" s="19"/>
      <c r="F280" s="19"/>
      <c r="G280" s="19"/>
      <c r="H280" s="19"/>
      <c r="I280" s="19"/>
      <c r="J280" s="33"/>
      <c r="K280" s="99">
        <v>200</v>
      </c>
      <c r="L280" s="99"/>
      <c r="M280" s="2"/>
    </row>
    <row r="281" spans="1:13" x14ac:dyDescent="0.3">
      <c r="A281" s="91"/>
      <c r="B281" s="93" t="s">
        <v>56</v>
      </c>
      <c r="C281" s="9" t="s">
        <v>29</v>
      </c>
      <c r="D281" s="19">
        <v>250</v>
      </c>
      <c r="E281" s="19"/>
      <c r="F281" s="19"/>
      <c r="G281" s="19"/>
      <c r="H281" s="19"/>
      <c r="I281" s="19"/>
      <c r="J281" s="33"/>
      <c r="K281" s="99">
        <v>250</v>
      </c>
      <c r="L281" s="99"/>
      <c r="M281" s="2"/>
    </row>
    <row r="282" spans="1:13" ht="75" x14ac:dyDescent="0.3">
      <c r="A282" s="91"/>
      <c r="B282" s="93"/>
      <c r="C282" s="9" t="s">
        <v>15</v>
      </c>
      <c r="D282" s="16"/>
      <c r="E282" s="16"/>
      <c r="F282" s="16"/>
      <c r="G282" s="16"/>
      <c r="H282" s="16"/>
      <c r="I282" s="16"/>
      <c r="J282" s="34"/>
      <c r="K282" s="100"/>
      <c r="L282" s="100"/>
      <c r="M282" s="2"/>
    </row>
    <row r="283" spans="1:13" ht="30" customHeight="1" x14ac:dyDescent="0.3">
      <c r="A283" s="91"/>
      <c r="B283" s="93"/>
      <c r="C283" s="9" t="s">
        <v>16</v>
      </c>
      <c r="D283" s="19">
        <v>250</v>
      </c>
      <c r="E283" s="19"/>
      <c r="F283" s="19"/>
      <c r="G283" s="19"/>
      <c r="H283" s="19"/>
      <c r="I283" s="19"/>
      <c r="J283" s="33"/>
      <c r="K283" s="99">
        <v>250</v>
      </c>
      <c r="L283" s="99"/>
      <c r="M283" s="2"/>
    </row>
    <row r="284" spans="1:13" x14ac:dyDescent="0.3">
      <c r="A284" s="91"/>
      <c r="B284" s="93" t="s">
        <v>57</v>
      </c>
      <c r="C284" s="9" t="s">
        <v>29</v>
      </c>
      <c r="D284" s="19">
        <v>150</v>
      </c>
      <c r="E284" s="19"/>
      <c r="F284" s="19"/>
      <c r="G284" s="19"/>
      <c r="H284" s="19"/>
      <c r="I284" s="19"/>
      <c r="J284" s="33"/>
      <c r="K284" s="99">
        <v>150</v>
      </c>
      <c r="L284" s="99"/>
      <c r="M284" s="2"/>
    </row>
    <row r="285" spans="1:13" ht="75" x14ac:dyDescent="0.3">
      <c r="A285" s="91"/>
      <c r="B285" s="93"/>
      <c r="C285" s="9" t="s">
        <v>15</v>
      </c>
      <c r="D285" s="19"/>
      <c r="E285" s="19"/>
      <c r="F285" s="19"/>
      <c r="G285" s="19"/>
      <c r="H285" s="19"/>
      <c r="I285" s="19"/>
      <c r="J285" s="33"/>
      <c r="K285" s="99"/>
      <c r="L285" s="99"/>
      <c r="M285" s="2"/>
    </row>
    <row r="286" spans="1:13" ht="29.25" customHeight="1" x14ac:dyDescent="0.3">
      <c r="A286" s="91"/>
      <c r="B286" s="93"/>
      <c r="C286" s="9" t="s">
        <v>16</v>
      </c>
      <c r="D286" s="19">
        <v>150</v>
      </c>
      <c r="E286" s="19"/>
      <c r="F286" s="19"/>
      <c r="G286" s="19"/>
      <c r="H286" s="19"/>
      <c r="I286" s="19"/>
      <c r="J286" s="33"/>
      <c r="K286" s="99">
        <v>150</v>
      </c>
      <c r="L286" s="99"/>
      <c r="M286" s="2"/>
    </row>
    <row r="287" spans="1:13" x14ac:dyDescent="0.3">
      <c r="A287" s="91"/>
      <c r="B287" s="93" t="s">
        <v>58</v>
      </c>
      <c r="C287" s="9" t="s">
        <v>29</v>
      </c>
      <c r="D287" s="19">
        <v>600</v>
      </c>
      <c r="E287" s="19"/>
      <c r="F287" s="19"/>
      <c r="G287" s="19"/>
      <c r="H287" s="19"/>
      <c r="I287" s="19"/>
      <c r="J287" s="33"/>
      <c r="K287" s="99">
        <v>600</v>
      </c>
      <c r="L287" s="99"/>
      <c r="M287" s="2"/>
    </row>
    <row r="288" spans="1:13" ht="75" x14ac:dyDescent="0.3">
      <c r="A288" s="91"/>
      <c r="B288" s="93"/>
      <c r="C288" s="9" t="s">
        <v>15</v>
      </c>
      <c r="D288" s="19"/>
      <c r="E288" s="19"/>
      <c r="F288" s="19"/>
      <c r="G288" s="19"/>
      <c r="H288" s="19"/>
      <c r="I288" s="19"/>
      <c r="J288" s="33"/>
      <c r="K288" s="99"/>
      <c r="L288" s="99"/>
      <c r="M288" s="2"/>
    </row>
    <row r="289" spans="1:13" ht="34.5" customHeight="1" x14ac:dyDescent="0.3">
      <c r="A289" s="91"/>
      <c r="B289" s="93"/>
      <c r="C289" s="9" t="s">
        <v>16</v>
      </c>
      <c r="D289" s="19">
        <v>600</v>
      </c>
      <c r="E289" s="19"/>
      <c r="F289" s="19"/>
      <c r="G289" s="19"/>
      <c r="H289" s="19"/>
      <c r="I289" s="19"/>
      <c r="J289" s="33"/>
      <c r="K289" s="99">
        <v>600</v>
      </c>
      <c r="L289" s="99"/>
      <c r="M289" s="2"/>
    </row>
    <row r="290" spans="1:13" ht="36.75" customHeight="1" x14ac:dyDescent="0.3">
      <c r="A290" s="91"/>
      <c r="B290" s="90" t="s">
        <v>145</v>
      </c>
      <c r="C290" s="9" t="s">
        <v>29</v>
      </c>
      <c r="D290" s="19"/>
      <c r="E290" s="19"/>
      <c r="F290" s="19"/>
      <c r="G290" s="19"/>
      <c r="H290" s="19">
        <f>H291+H292+H293</f>
        <v>248129.3</v>
      </c>
      <c r="I290" s="44">
        <f>I291+I292+I293</f>
        <v>89192.7</v>
      </c>
      <c r="J290" s="33"/>
      <c r="K290" s="99">
        <f>H290+I290</f>
        <v>337322</v>
      </c>
      <c r="L290" s="99"/>
      <c r="M290" s="2"/>
    </row>
    <row r="291" spans="1:13" ht="75" x14ac:dyDescent="0.3">
      <c r="A291" s="91"/>
      <c r="B291" s="91"/>
      <c r="C291" s="9" t="s">
        <v>15</v>
      </c>
      <c r="D291" s="19"/>
      <c r="E291" s="19"/>
      <c r="F291" s="19"/>
      <c r="G291" s="19"/>
      <c r="H291" s="19">
        <v>245733.3</v>
      </c>
      <c r="I291" s="19">
        <v>86955.7</v>
      </c>
      <c r="J291" s="33"/>
      <c r="K291" s="99">
        <f t="shared" ref="K291:K293" si="46">H291+I291</f>
        <v>332689</v>
      </c>
      <c r="L291" s="99"/>
      <c r="M291" s="2"/>
    </row>
    <row r="292" spans="1:13" x14ac:dyDescent="0.3">
      <c r="A292" s="91"/>
      <c r="B292" s="91"/>
      <c r="C292" s="9" t="s">
        <v>16</v>
      </c>
      <c r="D292" s="19"/>
      <c r="E292" s="19"/>
      <c r="F292" s="19"/>
      <c r="G292" s="19"/>
      <c r="H292" s="19">
        <v>246</v>
      </c>
      <c r="I292" s="19">
        <v>87</v>
      </c>
      <c r="J292" s="33"/>
      <c r="K292" s="99">
        <f t="shared" si="46"/>
        <v>333</v>
      </c>
      <c r="L292" s="99"/>
      <c r="M292" s="2"/>
    </row>
    <row r="293" spans="1:13" ht="37.5" x14ac:dyDescent="0.3">
      <c r="A293" s="91"/>
      <c r="B293" s="92"/>
      <c r="C293" s="9" t="s">
        <v>17</v>
      </c>
      <c r="D293" s="19"/>
      <c r="E293" s="19"/>
      <c r="F293" s="19"/>
      <c r="G293" s="19"/>
      <c r="H293" s="19">
        <v>2150</v>
      </c>
      <c r="I293" s="19">
        <v>2150</v>
      </c>
      <c r="J293" s="33"/>
      <c r="K293" s="99">
        <f t="shared" si="46"/>
        <v>4300</v>
      </c>
      <c r="L293" s="99"/>
      <c r="M293" s="2"/>
    </row>
    <row r="294" spans="1:13" x14ac:dyDescent="0.3">
      <c r="A294" s="91"/>
      <c r="B294" s="93" t="s">
        <v>59</v>
      </c>
      <c r="C294" s="9" t="s">
        <v>29</v>
      </c>
      <c r="D294" s="19">
        <v>300</v>
      </c>
      <c r="E294" s="19"/>
      <c r="F294" s="19"/>
      <c r="G294" s="19"/>
      <c r="H294" s="19"/>
      <c r="I294" s="19"/>
      <c r="J294" s="33"/>
      <c r="K294" s="99">
        <v>300</v>
      </c>
      <c r="L294" s="99"/>
      <c r="M294" s="2"/>
    </row>
    <row r="295" spans="1:13" ht="75" x14ac:dyDescent="0.3">
      <c r="A295" s="91"/>
      <c r="B295" s="93"/>
      <c r="C295" s="9" t="s">
        <v>15</v>
      </c>
      <c r="D295" s="19"/>
      <c r="E295" s="19"/>
      <c r="F295" s="19"/>
      <c r="G295" s="19"/>
      <c r="H295" s="19"/>
      <c r="I295" s="19"/>
      <c r="J295" s="33"/>
      <c r="K295" s="99"/>
      <c r="L295" s="99"/>
      <c r="M295" s="2"/>
    </row>
    <row r="296" spans="1:13" ht="27.75" customHeight="1" x14ac:dyDescent="0.3">
      <c r="A296" s="91"/>
      <c r="B296" s="93"/>
      <c r="C296" s="9" t="s">
        <v>16</v>
      </c>
      <c r="D296" s="19">
        <v>300</v>
      </c>
      <c r="E296" s="19"/>
      <c r="F296" s="19"/>
      <c r="G296" s="19"/>
      <c r="H296" s="19"/>
      <c r="I296" s="19"/>
      <c r="J296" s="33"/>
      <c r="K296" s="99">
        <v>300</v>
      </c>
      <c r="L296" s="99"/>
      <c r="M296" s="2"/>
    </row>
    <row r="297" spans="1:13" x14ac:dyDescent="0.3">
      <c r="A297" s="91"/>
      <c r="B297" s="93" t="s">
        <v>60</v>
      </c>
      <c r="C297" s="9" t="s">
        <v>29</v>
      </c>
      <c r="D297" s="19"/>
      <c r="E297" s="19">
        <v>33</v>
      </c>
      <c r="F297" s="19"/>
      <c r="G297" s="19"/>
      <c r="H297" s="19"/>
      <c r="I297" s="19"/>
      <c r="J297" s="33"/>
      <c r="K297" s="99">
        <v>33</v>
      </c>
      <c r="L297" s="99"/>
      <c r="M297" s="2"/>
    </row>
    <row r="298" spans="1:13" ht="75" x14ac:dyDescent="0.3">
      <c r="A298" s="91"/>
      <c r="B298" s="93"/>
      <c r="C298" s="9" t="s">
        <v>15</v>
      </c>
      <c r="D298" s="19"/>
      <c r="E298" s="19"/>
      <c r="F298" s="19"/>
      <c r="G298" s="19"/>
      <c r="H298" s="19"/>
      <c r="I298" s="19"/>
      <c r="J298" s="33"/>
      <c r="K298" s="99"/>
      <c r="L298" s="99"/>
      <c r="M298" s="2"/>
    </row>
    <row r="299" spans="1:13" ht="51.75" customHeight="1" x14ac:dyDescent="0.3">
      <c r="A299" s="91"/>
      <c r="B299" s="93"/>
      <c r="C299" s="9" t="s">
        <v>16</v>
      </c>
      <c r="D299" s="19"/>
      <c r="E299" s="19">
        <v>33</v>
      </c>
      <c r="F299" s="19"/>
      <c r="G299" s="19"/>
      <c r="H299" s="19"/>
      <c r="I299" s="19"/>
      <c r="J299" s="33"/>
      <c r="K299" s="99">
        <v>33</v>
      </c>
      <c r="L299" s="99"/>
      <c r="M299" s="2"/>
    </row>
    <row r="300" spans="1:13" x14ac:dyDescent="0.3">
      <c r="A300" s="91"/>
      <c r="B300" s="93" t="s">
        <v>61</v>
      </c>
      <c r="C300" s="9" t="s">
        <v>29</v>
      </c>
      <c r="D300" s="19"/>
      <c r="E300" s="19">
        <v>42</v>
      </c>
      <c r="F300" s="19"/>
      <c r="G300" s="19"/>
      <c r="H300" s="19"/>
      <c r="I300" s="19"/>
      <c r="J300" s="33"/>
      <c r="K300" s="99">
        <v>42</v>
      </c>
      <c r="L300" s="99"/>
      <c r="M300" s="2"/>
    </row>
    <row r="301" spans="1:13" ht="48" customHeight="1" x14ac:dyDescent="0.3">
      <c r="A301" s="91"/>
      <c r="B301" s="93"/>
      <c r="C301" s="9" t="s">
        <v>15</v>
      </c>
      <c r="D301" s="19"/>
      <c r="E301" s="19"/>
      <c r="F301" s="19"/>
      <c r="G301" s="19"/>
      <c r="H301" s="19"/>
      <c r="I301" s="19"/>
      <c r="J301" s="33"/>
      <c r="K301" s="99"/>
      <c r="L301" s="99"/>
      <c r="M301" s="2"/>
    </row>
    <row r="302" spans="1:13" ht="59.25" customHeight="1" x14ac:dyDescent="0.3">
      <c r="A302" s="91"/>
      <c r="B302" s="93"/>
      <c r="C302" s="9" t="s">
        <v>16</v>
      </c>
      <c r="D302" s="19"/>
      <c r="E302" s="19">
        <v>42</v>
      </c>
      <c r="F302" s="19"/>
      <c r="G302" s="19"/>
      <c r="H302" s="19"/>
      <c r="I302" s="19"/>
      <c r="J302" s="33"/>
      <c r="K302" s="99">
        <v>42</v>
      </c>
      <c r="L302" s="99"/>
      <c r="M302" s="2"/>
    </row>
    <row r="303" spans="1:13" x14ac:dyDescent="0.3">
      <c r="A303" s="91"/>
      <c r="B303" s="93" t="s">
        <v>62</v>
      </c>
      <c r="C303" s="9" t="s">
        <v>29</v>
      </c>
      <c r="D303" s="19"/>
      <c r="E303" s="19">
        <v>25</v>
      </c>
      <c r="F303" s="19"/>
      <c r="G303" s="19"/>
      <c r="H303" s="19"/>
      <c r="I303" s="19"/>
      <c r="J303" s="33"/>
      <c r="K303" s="99">
        <v>25</v>
      </c>
      <c r="L303" s="99"/>
      <c r="M303" s="2"/>
    </row>
    <row r="304" spans="1:13" ht="75" x14ac:dyDescent="0.3">
      <c r="A304" s="91"/>
      <c r="B304" s="93"/>
      <c r="C304" s="9" t="s">
        <v>15</v>
      </c>
      <c r="D304" s="19"/>
      <c r="E304" s="19"/>
      <c r="F304" s="19"/>
      <c r="G304" s="19"/>
      <c r="H304" s="19"/>
      <c r="I304" s="19"/>
      <c r="J304" s="33"/>
      <c r="K304" s="99"/>
      <c r="L304" s="99"/>
      <c r="M304" s="2"/>
    </row>
    <row r="305" spans="1:13" ht="32.25" customHeight="1" x14ac:dyDescent="0.3">
      <c r="A305" s="91"/>
      <c r="B305" s="93"/>
      <c r="C305" s="9" t="s">
        <v>16</v>
      </c>
      <c r="D305" s="19"/>
      <c r="E305" s="19">
        <v>25</v>
      </c>
      <c r="F305" s="19"/>
      <c r="G305" s="19"/>
      <c r="H305" s="19"/>
      <c r="I305" s="19"/>
      <c r="J305" s="33"/>
      <c r="K305" s="99">
        <v>25</v>
      </c>
      <c r="L305" s="99"/>
      <c r="M305" s="2"/>
    </row>
    <row r="306" spans="1:13" x14ac:dyDescent="0.3">
      <c r="A306" s="91"/>
      <c r="B306" s="93" t="s">
        <v>63</v>
      </c>
      <c r="C306" s="9" t="s">
        <v>29</v>
      </c>
      <c r="D306" s="19"/>
      <c r="E306" s="19">
        <v>150</v>
      </c>
      <c r="F306" s="19"/>
      <c r="G306" s="19"/>
      <c r="H306" s="19"/>
      <c r="I306" s="19"/>
      <c r="J306" s="33"/>
      <c r="K306" s="99">
        <v>150</v>
      </c>
      <c r="L306" s="99"/>
      <c r="M306" s="2"/>
    </row>
    <row r="307" spans="1:13" ht="75" x14ac:dyDescent="0.3">
      <c r="A307" s="91"/>
      <c r="B307" s="93"/>
      <c r="C307" s="9" t="s">
        <v>15</v>
      </c>
      <c r="D307" s="19"/>
      <c r="E307" s="19"/>
      <c r="F307" s="19"/>
      <c r="G307" s="19"/>
      <c r="H307" s="19"/>
      <c r="I307" s="19"/>
      <c r="J307" s="33"/>
      <c r="K307" s="99"/>
      <c r="L307" s="99"/>
      <c r="M307" s="2"/>
    </row>
    <row r="308" spans="1:13" ht="34.5" customHeight="1" x14ac:dyDescent="0.3">
      <c r="A308" s="91"/>
      <c r="B308" s="93"/>
      <c r="C308" s="9" t="s">
        <v>16</v>
      </c>
      <c r="D308" s="19"/>
      <c r="E308" s="19">
        <v>150</v>
      </c>
      <c r="F308" s="19"/>
      <c r="G308" s="19"/>
      <c r="H308" s="19"/>
      <c r="I308" s="19"/>
      <c r="J308" s="33"/>
      <c r="K308" s="99">
        <v>150</v>
      </c>
      <c r="L308" s="99"/>
      <c r="M308" s="2"/>
    </row>
    <row r="309" spans="1:13" x14ac:dyDescent="0.3">
      <c r="A309" s="91"/>
      <c r="B309" s="93" t="s">
        <v>64</v>
      </c>
      <c r="C309" s="9" t="s">
        <v>29</v>
      </c>
      <c r="D309" s="19"/>
      <c r="E309" s="19">
        <v>70</v>
      </c>
      <c r="F309" s="19"/>
      <c r="G309" s="19"/>
      <c r="H309" s="19"/>
      <c r="I309" s="19"/>
      <c r="J309" s="33"/>
      <c r="K309" s="99">
        <v>70</v>
      </c>
      <c r="L309" s="99"/>
      <c r="M309" s="2"/>
    </row>
    <row r="310" spans="1:13" ht="75" x14ac:dyDescent="0.3">
      <c r="A310" s="91"/>
      <c r="B310" s="93"/>
      <c r="C310" s="9" t="s">
        <v>15</v>
      </c>
      <c r="D310" s="19"/>
      <c r="E310" s="19"/>
      <c r="F310" s="19"/>
      <c r="G310" s="19"/>
      <c r="H310" s="19"/>
      <c r="I310" s="19"/>
      <c r="J310" s="33"/>
      <c r="K310" s="99"/>
      <c r="L310" s="99"/>
      <c r="M310" s="2"/>
    </row>
    <row r="311" spans="1:13" ht="32.25" customHeight="1" x14ac:dyDescent="0.3">
      <c r="A311" s="91"/>
      <c r="B311" s="93"/>
      <c r="C311" s="9" t="s">
        <v>16</v>
      </c>
      <c r="D311" s="19"/>
      <c r="E311" s="19">
        <v>70</v>
      </c>
      <c r="F311" s="19"/>
      <c r="G311" s="19"/>
      <c r="H311" s="19"/>
      <c r="I311" s="19"/>
      <c r="J311" s="33"/>
      <c r="K311" s="99">
        <v>70</v>
      </c>
      <c r="L311" s="99"/>
      <c r="M311" s="2"/>
    </row>
    <row r="312" spans="1:13" x14ac:dyDescent="0.3">
      <c r="A312" s="91"/>
      <c r="B312" s="93" t="s">
        <v>65</v>
      </c>
      <c r="C312" s="9" t="s">
        <v>29</v>
      </c>
      <c r="D312" s="19"/>
      <c r="E312" s="19">
        <v>10</v>
      </c>
      <c r="F312" s="19"/>
      <c r="G312" s="19"/>
      <c r="H312" s="19"/>
      <c r="I312" s="19"/>
      <c r="J312" s="33"/>
      <c r="K312" s="99">
        <v>10</v>
      </c>
      <c r="L312" s="99"/>
      <c r="M312" s="2"/>
    </row>
    <row r="313" spans="1:13" ht="75" x14ac:dyDescent="0.3">
      <c r="A313" s="91"/>
      <c r="B313" s="93"/>
      <c r="C313" s="9" t="s">
        <v>15</v>
      </c>
      <c r="D313" s="19"/>
      <c r="E313" s="19"/>
      <c r="F313" s="19"/>
      <c r="G313" s="19"/>
      <c r="H313" s="19"/>
      <c r="I313" s="19"/>
      <c r="J313" s="33"/>
      <c r="K313" s="99"/>
      <c r="L313" s="99"/>
      <c r="M313" s="2"/>
    </row>
    <row r="314" spans="1:13" ht="33" customHeight="1" x14ac:dyDescent="0.3">
      <c r="A314" s="91"/>
      <c r="B314" s="93"/>
      <c r="C314" s="9" t="s">
        <v>16</v>
      </c>
      <c r="D314" s="19"/>
      <c r="E314" s="19">
        <v>10</v>
      </c>
      <c r="F314" s="19"/>
      <c r="G314" s="19"/>
      <c r="H314" s="19"/>
      <c r="I314" s="19"/>
      <c r="J314" s="33"/>
      <c r="K314" s="99">
        <v>10</v>
      </c>
      <c r="L314" s="99"/>
      <c r="M314" s="2"/>
    </row>
    <row r="315" spans="1:13" x14ac:dyDescent="0.3">
      <c r="A315" s="91"/>
      <c r="B315" s="93" t="s">
        <v>66</v>
      </c>
      <c r="C315" s="9" t="s">
        <v>29</v>
      </c>
      <c r="D315" s="19"/>
      <c r="E315" s="19"/>
      <c r="F315" s="19">
        <v>4500</v>
      </c>
      <c r="G315" s="19"/>
      <c r="H315" s="19"/>
      <c r="I315" s="19"/>
      <c r="J315" s="33"/>
      <c r="K315" s="99">
        <v>4500</v>
      </c>
      <c r="L315" s="99"/>
      <c r="M315" s="2"/>
    </row>
    <row r="316" spans="1:13" ht="75" x14ac:dyDescent="0.3">
      <c r="A316" s="91"/>
      <c r="B316" s="93"/>
      <c r="C316" s="9" t="s">
        <v>15</v>
      </c>
      <c r="D316" s="19"/>
      <c r="E316" s="19"/>
      <c r="F316" s="19">
        <v>4455</v>
      </c>
      <c r="G316" s="19"/>
      <c r="H316" s="19"/>
      <c r="I316" s="19"/>
      <c r="J316" s="33"/>
      <c r="K316" s="99">
        <v>4455</v>
      </c>
      <c r="L316" s="99"/>
      <c r="M316" s="2"/>
    </row>
    <row r="317" spans="1:13" x14ac:dyDescent="0.3">
      <c r="A317" s="91"/>
      <c r="B317" s="93"/>
      <c r="C317" s="9" t="s">
        <v>16</v>
      </c>
      <c r="D317" s="19"/>
      <c r="E317" s="19"/>
      <c r="F317" s="19">
        <v>45</v>
      </c>
      <c r="G317" s="19"/>
      <c r="H317" s="19"/>
      <c r="I317" s="19"/>
      <c r="J317" s="33"/>
      <c r="K317" s="99">
        <v>45</v>
      </c>
      <c r="L317" s="99"/>
      <c r="M317" s="2"/>
    </row>
    <row r="318" spans="1:13" x14ac:dyDescent="0.3">
      <c r="A318" s="91"/>
      <c r="B318" s="93" t="s">
        <v>67</v>
      </c>
      <c r="C318" s="9" t="s">
        <v>29</v>
      </c>
      <c r="D318" s="23"/>
      <c r="E318" s="19"/>
      <c r="F318" s="23"/>
      <c r="G318" s="23"/>
      <c r="H318" s="23"/>
      <c r="I318" s="19"/>
      <c r="J318" s="33">
        <v>15000</v>
      </c>
      <c r="K318" s="99">
        <v>15000</v>
      </c>
      <c r="L318" s="99"/>
      <c r="M318" s="2"/>
    </row>
    <row r="319" spans="1:13" ht="75" x14ac:dyDescent="0.3">
      <c r="A319" s="91"/>
      <c r="B319" s="93"/>
      <c r="C319" s="9" t="s">
        <v>15</v>
      </c>
      <c r="D319" s="23"/>
      <c r="E319" s="19"/>
      <c r="F319" s="23"/>
      <c r="G319" s="23"/>
      <c r="H319" s="23"/>
      <c r="I319" s="19"/>
      <c r="J319" s="33">
        <v>14850</v>
      </c>
      <c r="K319" s="99">
        <v>14850</v>
      </c>
      <c r="L319" s="99"/>
      <c r="M319" s="2"/>
    </row>
    <row r="320" spans="1:13" x14ac:dyDescent="0.3">
      <c r="A320" s="91"/>
      <c r="B320" s="93"/>
      <c r="C320" s="9" t="s">
        <v>16</v>
      </c>
      <c r="D320" s="23"/>
      <c r="E320" s="19"/>
      <c r="F320" s="23"/>
      <c r="G320" s="23"/>
      <c r="H320" s="23"/>
      <c r="I320" s="19"/>
      <c r="J320" s="33">
        <v>150</v>
      </c>
      <c r="K320" s="99">
        <v>150</v>
      </c>
      <c r="L320" s="99"/>
      <c r="M320" s="2"/>
    </row>
    <row r="321" spans="1:13" x14ac:dyDescent="0.3">
      <c r="A321" s="91"/>
      <c r="B321" s="93" t="s">
        <v>68</v>
      </c>
      <c r="C321" s="9" t="s">
        <v>29</v>
      </c>
      <c r="D321" s="23"/>
      <c r="E321" s="19"/>
      <c r="F321" s="23"/>
      <c r="G321" s="23"/>
      <c r="H321" s="19"/>
      <c r="I321" s="23"/>
      <c r="J321" s="36">
        <v>12000</v>
      </c>
      <c r="K321" s="99">
        <v>12000</v>
      </c>
      <c r="L321" s="99"/>
      <c r="M321" s="2"/>
    </row>
    <row r="322" spans="1:13" ht="75" x14ac:dyDescent="0.3">
      <c r="A322" s="91"/>
      <c r="B322" s="93"/>
      <c r="C322" s="9" t="s">
        <v>15</v>
      </c>
      <c r="D322" s="23"/>
      <c r="E322" s="19"/>
      <c r="F322" s="23"/>
      <c r="G322" s="23"/>
      <c r="H322" s="19"/>
      <c r="I322" s="23"/>
      <c r="J322" s="36">
        <v>11880</v>
      </c>
      <c r="K322" s="99">
        <v>11880</v>
      </c>
      <c r="L322" s="99"/>
      <c r="M322" s="2"/>
    </row>
    <row r="323" spans="1:13" x14ac:dyDescent="0.3">
      <c r="A323" s="91"/>
      <c r="B323" s="93"/>
      <c r="C323" s="9" t="s">
        <v>16</v>
      </c>
      <c r="D323" s="23"/>
      <c r="E323" s="19"/>
      <c r="F323" s="23"/>
      <c r="G323" s="23"/>
      <c r="H323" s="19"/>
      <c r="I323" s="23"/>
      <c r="J323" s="36">
        <v>120</v>
      </c>
      <c r="K323" s="99">
        <v>120</v>
      </c>
      <c r="L323" s="99"/>
      <c r="M323" s="2"/>
    </row>
    <row r="324" spans="1:13" x14ac:dyDescent="0.3">
      <c r="A324" s="91"/>
      <c r="B324" s="93" t="s">
        <v>69</v>
      </c>
      <c r="C324" s="9" t="s">
        <v>29</v>
      </c>
      <c r="D324" s="19"/>
      <c r="E324" s="19"/>
      <c r="F324" s="19">
        <v>600</v>
      </c>
      <c r="G324" s="19"/>
      <c r="H324" s="19"/>
      <c r="I324" s="19"/>
      <c r="J324" s="33"/>
      <c r="K324" s="99">
        <v>600</v>
      </c>
      <c r="L324" s="99"/>
      <c r="M324" s="2"/>
    </row>
    <row r="325" spans="1:13" ht="75" x14ac:dyDescent="0.3">
      <c r="A325" s="91"/>
      <c r="B325" s="93"/>
      <c r="C325" s="9" t="s">
        <v>15</v>
      </c>
      <c r="D325" s="19"/>
      <c r="E325" s="19"/>
      <c r="F325" s="19"/>
      <c r="G325" s="19"/>
      <c r="H325" s="19"/>
      <c r="I325" s="19"/>
      <c r="J325" s="33"/>
      <c r="K325" s="99"/>
      <c r="L325" s="99"/>
      <c r="M325" s="2"/>
    </row>
    <row r="326" spans="1:13" x14ac:dyDescent="0.3">
      <c r="A326" s="91"/>
      <c r="B326" s="93"/>
      <c r="C326" s="9" t="s">
        <v>16</v>
      </c>
      <c r="D326" s="19"/>
      <c r="E326" s="19"/>
      <c r="F326" s="19">
        <v>600</v>
      </c>
      <c r="G326" s="19"/>
      <c r="H326" s="19"/>
      <c r="I326" s="19"/>
      <c r="J326" s="33"/>
      <c r="K326" s="99">
        <v>600</v>
      </c>
      <c r="L326" s="99"/>
      <c r="M326" s="2"/>
    </row>
    <row r="327" spans="1:13" x14ac:dyDescent="0.3">
      <c r="A327" s="91"/>
      <c r="B327" s="93" t="s">
        <v>70</v>
      </c>
      <c r="C327" s="9" t="s">
        <v>29</v>
      </c>
      <c r="D327" s="19"/>
      <c r="E327" s="19"/>
      <c r="F327" s="19">
        <v>160</v>
      </c>
      <c r="G327" s="19"/>
      <c r="H327" s="19"/>
      <c r="I327" s="19"/>
      <c r="J327" s="33"/>
      <c r="K327" s="99">
        <v>160</v>
      </c>
      <c r="L327" s="99"/>
      <c r="M327" s="2"/>
    </row>
    <row r="328" spans="1:13" ht="75" x14ac:dyDescent="0.3">
      <c r="A328" s="91"/>
      <c r="B328" s="93"/>
      <c r="C328" s="9" t="s">
        <v>15</v>
      </c>
      <c r="D328" s="19"/>
      <c r="E328" s="19"/>
      <c r="F328" s="19"/>
      <c r="G328" s="19"/>
      <c r="H328" s="19"/>
      <c r="I328" s="19"/>
      <c r="J328" s="33"/>
      <c r="K328" s="99"/>
      <c r="L328" s="99"/>
      <c r="M328" s="2"/>
    </row>
    <row r="329" spans="1:13" x14ac:dyDescent="0.3">
      <c r="A329" s="91"/>
      <c r="B329" s="93"/>
      <c r="C329" s="9" t="s">
        <v>16</v>
      </c>
      <c r="D329" s="19"/>
      <c r="E329" s="19"/>
      <c r="F329" s="19">
        <v>160</v>
      </c>
      <c r="G329" s="19"/>
      <c r="H329" s="19"/>
      <c r="I329" s="19"/>
      <c r="J329" s="33"/>
      <c r="K329" s="99">
        <v>160</v>
      </c>
      <c r="L329" s="99"/>
      <c r="M329" s="2"/>
    </row>
    <row r="330" spans="1:13" x14ac:dyDescent="0.3">
      <c r="A330" s="91"/>
      <c r="B330" s="93" t="s">
        <v>71</v>
      </c>
      <c r="C330" s="9" t="s">
        <v>29</v>
      </c>
      <c r="D330" s="19"/>
      <c r="E330" s="19"/>
      <c r="F330" s="24">
        <v>700</v>
      </c>
      <c r="G330" s="24"/>
      <c r="H330" s="24"/>
      <c r="I330" s="24"/>
      <c r="J330" s="40"/>
      <c r="K330" s="139">
        <v>700</v>
      </c>
      <c r="L330" s="139"/>
      <c r="M330" s="2"/>
    </row>
    <row r="331" spans="1:13" ht="75" x14ac:dyDescent="0.3">
      <c r="A331" s="91"/>
      <c r="B331" s="93"/>
      <c r="C331" s="9" t="s">
        <v>15</v>
      </c>
      <c r="D331" s="19"/>
      <c r="E331" s="19"/>
      <c r="F331" s="24"/>
      <c r="G331" s="24"/>
      <c r="H331" s="24"/>
      <c r="I331" s="24"/>
      <c r="J331" s="40"/>
      <c r="K331" s="139"/>
      <c r="L331" s="139"/>
      <c r="M331" s="2"/>
    </row>
    <row r="332" spans="1:13" ht="40.5" customHeight="1" x14ac:dyDescent="0.3">
      <c r="A332" s="91"/>
      <c r="B332" s="93"/>
      <c r="C332" s="9" t="s">
        <v>16</v>
      </c>
      <c r="D332" s="19"/>
      <c r="E332" s="19"/>
      <c r="F332" s="24">
        <v>700</v>
      </c>
      <c r="G332" s="24"/>
      <c r="H332" s="24"/>
      <c r="I332" s="24"/>
      <c r="J332" s="40"/>
      <c r="K332" s="139">
        <v>700</v>
      </c>
      <c r="L332" s="139"/>
      <c r="M332" s="2"/>
    </row>
    <row r="333" spans="1:13" s="79" customFormat="1" ht="40.5" customHeight="1" x14ac:dyDescent="0.3">
      <c r="A333" s="91"/>
      <c r="B333" s="148" t="s">
        <v>156</v>
      </c>
      <c r="C333" s="82" t="s">
        <v>29</v>
      </c>
      <c r="D333" s="78"/>
      <c r="E333" s="78"/>
      <c r="F333" s="80"/>
      <c r="G333" s="80"/>
      <c r="H333" s="80">
        <v>2510.6999999999998</v>
      </c>
      <c r="I333" s="80"/>
      <c r="J333" s="80"/>
      <c r="K333" s="151">
        <f>K334+K335</f>
        <v>2510.6999999999998</v>
      </c>
      <c r="L333" s="152"/>
      <c r="M333" s="81"/>
    </row>
    <row r="334" spans="1:13" s="79" customFormat="1" ht="72" customHeight="1" x14ac:dyDescent="0.3">
      <c r="A334" s="91"/>
      <c r="B334" s="149"/>
      <c r="C334" s="82" t="s">
        <v>15</v>
      </c>
      <c r="D334" s="78"/>
      <c r="E334" s="78"/>
      <c r="F334" s="80"/>
      <c r="G334" s="80"/>
      <c r="H334" s="80">
        <v>2508.1999999999998</v>
      </c>
      <c r="I334" s="80"/>
      <c r="J334" s="80"/>
      <c r="K334" s="151">
        <f>H334</f>
        <v>2508.1999999999998</v>
      </c>
      <c r="L334" s="152"/>
      <c r="M334" s="81"/>
    </row>
    <row r="335" spans="1:13" s="79" customFormat="1" ht="40.5" customHeight="1" x14ac:dyDescent="0.3">
      <c r="A335" s="91"/>
      <c r="B335" s="150"/>
      <c r="C335" s="82" t="s">
        <v>16</v>
      </c>
      <c r="D335" s="78"/>
      <c r="E335" s="78"/>
      <c r="F335" s="80"/>
      <c r="G335" s="80"/>
      <c r="H335" s="80">
        <v>2.5</v>
      </c>
      <c r="I335" s="80"/>
      <c r="J335" s="80"/>
      <c r="K335" s="151">
        <f>H335</f>
        <v>2.5</v>
      </c>
      <c r="L335" s="152"/>
      <c r="M335" s="81"/>
    </row>
    <row r="336" spans="1:13" x14ac:dyDescent="0.3">
      <c r="A336" s="91"/>
      <c r="B336" s="93" t="s">
        <v>153</v>
      </c>
      <c r="C336" s="9" t="s">
        <v>29</v>
      </c>
      <c r="D336" s="19"/>
      <c r="E336" s="19"/>
      <c r="F336" s="19"/>
      <c r="G336" s="19"/>
      <c r="H336" s="19">
        <v>22500</v>
      </c>
      <c r="I336" s="19"/>
      <c r="J336" s="33"/>
      <c r="K336" s="99">
        <f>H336</f>
        <v>22500</v>
      </c>
      <c r="L336" s="99"/>
      <c r="M336" s="2"/>
    </row>
    <row r="337" spans="1:13" ht="75" x14ac:dyDescent="0.3">
      <c r="A337" s="91"/>
      <c r="B337" s="93"/>
      <c r="C337" s="9" t="s">
        <v>15</v>
      </c>
      <c r="D337" s="19"/>
      <c r="E337" s="19"/>
      <c r="F337" s="19"/>
      <c r="G337" s="19"/>
      <c r="H337" s="19">
        <v>22500</v>
      </c>
      <c r="I337" s="19"/>
      <c r="J337" s="33"/>
      <c r="K337" s="99">
        <f t="shared" ref="K337:K338" si="47">H337</f>
        <v>22500</v>
      </c>
      <c r="L337" s="99"/>
      <c r="M337" s="2"/>
    </row>
    <row r="338" spans="1:13" x14ac:dyDescent="0.3">
      <c r="A338" s="91"/>
      <c r="B338" s="93"/>
      <c r="C338" s="9" t="s">
        <v>16</v>
      </c>
      <c r="D338" s="19"/>
      <c r="E338" s="19"/>
      <c r="F338" s="19"/>
      <c r="G338" s="19"/>
      <c r="H338" s="19">
        <v>0</v>
      </c>
      <c r="I338" s="19"/>
      <c r="J338" s="33"/>
      <c r="K338" s="99">
        <f t="shared" si="47"/>
        <v>0</v>
      </c>
      <c r="L338" s="99"/>
      <c r="M338" s="2"/>
    </row>
    <row r="339" spans="1:13" x14ac:dyDescent="0.3">
      <c r="A339" s="91"/>
      <c r="B339" s="93" t="s">
        <v>142</v>
      </c>
      <c r="C339" s="9" t="s">
        <v>29</v>
      </c>
      <c r="D339" s="19"/>
      <c r="E339" s="19"/>
      <c r="F339" s="19"/>
      <c r="G339" s="19"/>
      <c r="H339" s="19">
        <v>7860</v>
      </c>
      <c r="I339" s="19"/>
      <c r="J339" s="33"/>
      <c r="K339" s="99">
        <f>H339</f>
        <v>7860</v>
      </c>
      <c r="L339" s="99"/>
      <c r="M339" s="2"/>
    </row>
    <row r="340" spans="1:13" ht="75" x14ac:dyDescent="0.3">
      <c r="A340" s="91"/>
      <c r="B340" s="93"/>
      <c r="C340" s="9" t="s">
        <v>15</v>
      </c>
      <c r="D340" s="19"/>
      <c r="E340" s="19"/>
      <c r="F340" s="19"/>
      <c r="G340" s="19"/>
      <c r="H340" s="19">
        <v>7860</v>
      </c>
      <c r="I340" s="19"/>
      <c r="J340" s="33"/>
      <c r="K340" s="99">
        <f t="shared" ref="K340:K341" si="48">H340</f>
        <v>7860</v>
      </c>
      <c r="L340" s="99"/>
      <c r="M340" s="2"/>
    </row>
    <row r="341" spans="1:13" ht="31.5" customHeight="1" x14ac:dyDescent="0.3">
      <c r="A341" s="91"/>
      <c r="B341" s="93"/>
      <c r="C341" s="9" t="s">
        <v>16</v>
      </c>
      <c r="D341" s="19"/>
      <c r="E341" s="19"/>
      <c r="F341" s="19"/>
      <c r="G341" s="19"/>
      <c r="H341" s="19">
        <v>0</v>
      </c>
      <c r="I341" s="19"/>
      <c r="J341" s="33"/>
      <c r="K341" s="99">
        <f t="shared" si="48"/>
        <v>0</v>
      </c>
      <c r="L341" s="99"/>
      <c r="M341" s="2"/>
    </row>
    <row r="342" spans="1:13" x14ac:dyDescent="0.3">
      <c r="A342" s="91"/>
      <c r="B342" s="93" t="s">
        <v>143</v>
      </c>
      <c r="C342" s="9" t="s">
        <v>29</v>
      </c>
      <c r="D342" s="19"/>
      <c r="E342" s="19"/>
      <c r="F342" s="19"/>
      <c r="G342" s="19"/>
      <c r="H342" s="19">
        <f>H343+H344</f>
        <v>308.10000000000002</v>
      </c>
      <c r="I342" s="19"/>
      <c r="J342" s="33"/>
      <c r="K342" s="99">
        <f>H342</f>
        <v>308.10000000000002</v>
      </c>
      <c r="L342" s="99"/>
      <c r="M342" s="2"/>
    </row>
    <row r="343" spans="1:13" ht="93.75" customHeight="1" x14ac:dyDescent="0.3">
      <c r="A343" s="91"/>
      <c r="B343" s="93"/>
      <c r="C343" s="9" t="s">
        <v>15</v>
      </c>
      <c r="D343" s="19"/>
      <c r="E343" s="19"/>
      <c r="F343" s="19"/>
      <c r="G343" s="19"/>
      <c r="H343" s="19">
        <v>307.8</v>
      </c>
      <c r="I343" s="19"/>
      <c r="J343" s="33"/>
      <c r="K343" s="99">
        <f t="shared" ref="K343:K344" si="49">H343</f>
        <v>307.8</v>
      </c>
      <c r="L343" s="99"/>
      <c r="M343" s="2"/>
    </row>
    <row r="344" spans="1:13" x14ac:dyDescent="0.3">
      <c r="A344" s="91"/>
      <c r="B344" s="93"/>
      <c r="C344" s="9" t="s">
        <v>16</v>
      </c>
      <c r="D344" s="19"/>
      <c r="E344" s="19"/>
      <c r="F344" s="19"/>
      <c r="G344" s="19"/>
      <c r="H344" s="19">
        <v>0.3</v>
      </c>
      <c r="I344" s="19"/>
      <c r="J344" s="33"/>
      <c r="K344" s="99">
        <f t="shared" si="49"/>
        <v>0.3</v>
      </c>
      <c r="L344" s="99"/>
      <c r="M344" s="2"/>
    </row>
    <row r="345" spans="1:13" ht="18.75" customHeight="1" x14ac:dyDescent="0.3">
      <c r="A345" s="91"/>
      <c r="B345" s="104" t="s">
        <v>154</v>
      </c>
      <c r="C345" s="9" t="s">
        <v>29</v>
      </c>
      <c r="D345" s="19"/>
      <c r="E345" s="19"/>
      <c r="F345" s="19"/>
      <c r="G345" s="19"/>
      <c r="H345" s="19">
        <f>H346+H347+H348</f>
        <v>51580</v>
      </c>
      <c r="I345" s="19"/>
      <c r="J345" s="33"/>
      <c r="K345" s="99">
        <f t="shared" ref="K345:K351" si="50">H345</f>
        <v>51580</v>
      </c>
      <c r="L345" s="99"/>
      <c r="M345" s="2"/>
    </row>
    <row r="346" spans="1:13" ht="75" x14ac:dyDescent="0.3">
      <c r="A346" s="91"/>
      <c r="B346" s="105"/>
      <c r="C346" s="9" t="s">
        <v>15</v>
      </c>
      <c r="D346" s="19"/>
      <c r="E346" s="19"/>
      <c r="F346" s="19"/>
      <c r="G346" s="19"/>
      <c r="H346" s="19">
        <v>50880</v>
      </c>
      <c r="I346" s="19"/>
      <c r="J346" s="33"/>
      <c r="K346" s="99">
        <f t="shared" si="50"/>
        <v>50880</v>
      </c>
      <c r="L346" s="99"/>
      <c r="M346" s="2"/>
    </row>
    <row r="347" spans="1:13" x14ac:dyDescent="0.3">
      <c r="A347" s="91"/>
      <c r="B347" s="106"/>
      <c r="C347" s="9" t="s">
        <v>16</v>
      </c>
      <c r="D347" s="19"/>
      <c r="E347" s="19"/>
      <c r="F347" s="19"/>
      <c r="G347" s="19"/>
      <c r="H347" s="19"/>
      <c r="I347" s="19"/>
      <c r="J347" s="33"/>
      <c r="K347" s="99">
        <f t="shared" si="50"/>
        <v>0</v>
      </c>
      <c r="L347" s="99"/>
      <c r="M347" s="2"/>
    </row>
    <row r="348" spans="1:13" s="48" customFormat="1" ht="37.5" x14ac:dyDescent="0.3">
      <c r="A348" s="91"/>
      <c r="B348" s="43"/>
      <c r="C348" s="47" t="s">
        <v>17</v>
      </c>
      <c r="D348" s="44"/>
      <c r="E348" s="44"/>
      <c r="F348" s="44"/>
      <c r="G348" s="44"/>
      <c r="H348" s="44">
        <v>700</v>
      </c>
      <c r="I348" s="44"/>
      <c r="J348" s="44"/>
      <c r="K348" s="99">
        <f t="shared" si="50"/>
        <v>700</v>
      </c>
      <c r="L348" s="99"/>
      <c r="M348" s="46"/>
    </row>
    <row r="349" spans="1:13" x14ac:dyDescent="0.3">
      <c r="A349" s="91"/>
      <c r="B349" s="93" t="s">
        <v>144</v>
      </c>
      <c r="C349" s="9" t="s">
        <v>29</v>
      </c>
      <c r="D349" s="19"/>
      <c r="E349" s="19"/>
      <c r="F349" s="19"/>
      <c r="G349" s="19"/>
      <c r="H349" s="19">
        <f>H350+H351</f>
        <v>70945.799999999988</v>
      </c>
      <c r="I349" s="19"/>
      <c r="J349" s="33"/>
      <c r="K349" s="99">
        <f t="shared" si="50"/>
        <v>70945.799999999988</v>
      </c>
      <c r="L349" s="99"/>
      <c r="M349" s="2"/>
    </row>
    <row r="350" spans="1:13" ht="118.5" customHeight="1" x14ac:dyDescent="0.3">
      <c r="A350" s="91"/>
      <c r="B350" s="93"/>
      <c r="C350" s="9" t="s">
        <v>15</v>
      </c>
      <c r="D350" s="19"/>
      <c r="E350" s="19"/>
      <c r="F350" s="19"/>
      <c r="G350" s="19">
        <f>G349-G351</f>
        <v>0</v>
      </c>
      <c r="H350" s="19">
        <v>70874.899999999994</v>
      </c>
      <c r="I350" s="19"/>
      <c r="J350" s="33"/>
      <c r="K350" s="99">
        <f t="shared" si="50"/>
        <v>70874.899999999994</v>
      </c>
      <c r="L350" s="99"/>
      <c r="M350" s="2"/>
    </row>
    <row r="351" spans="1:13" ht="27.75" customHeight="1" x14ac:dyDescent="0.3">
      <c r="A351" s="91"/>
      <c r="B351" s="93"/>
      <c r="C351" s="9" t="s">
        <v>16</v>
      </c>
      <c r="D351" s="19"/>
      <c r="E351" s="19"/>
      <c r="F351" s="19"/>
      <c r="G351" s="19">
        <f>G349*0.1/100</f>
        <v>0</v>
      </c>
      <c r="H351" s="19">
        <v>70.900000000000006</v>
      </c>
      <c r="I351" s="19"/>
      <c r="J351" s="33"/>
      <c r="K351" s="99">
        <f t="shared" si="50"/>
        <v>70.900000000000006</v>
      </c>
      <c r="L351" s="99"/>
      <c r="M351" s="2"/>
    </row>
    <row r="352" spans="1:13" x14ac:dyDescent="0.3">
      <c r="A352" s="91"/>
      <c r="B352" s="93" t="s">
        <v>146</v>
      </c>
      <c r="C352" s="9" t="s">
        <v>29</v>
      </c>
      <c r="D352" s="19"/>
      <c r="E352" s="19"/>
      <c r="F352" s="19">
        <v>200</v>
      </c>
      <c r="G352" s="19"/>
      <c r="H352" s="19"/>
      <c r="I352" s="19"/>
      <c r="J352" s="33"/>
      <c r="K352" s="99">
        <v>200</v>
      </c>
      <c r="L352" s="99"/>
      <c r="M352" s="2"/>
    </row>
    <row r="353" spans="1:13" ht="75" x14ac:dyDescent="0.3">
      <c r="A353" s="91"/>
      <c r="B353" s="93"/>
      <c r="C353" s="9" t="s">
        <v>15</v>
      </c>
      <c r="D353" s="19"/>
      <c r="E353" s="19"/>
      <c r="F353" s="19"/>
      <c r="G353" s="19"/>
      <c r="H353" s="19"/>
      <c r="I353" s="19"/>
      <c r="J353" s="33"/>
      <c r="K353" s="99"/>
      <c r="L353" s="99"/>
      <c r="M353" s="2"/>
    </row>
    <row r="354" spans="1:13" ht="57.75" customHeight="1" x14ac:dyDescent="0.3">
      <c r="A354" s="91"/>
      <c r="B354" s="93"/>
      <c r="C354" s="9" t="s">
        <v>16</v>
      </c>
      <c r="D354" s="19"/>
      <c r="E354" s="19"/>
      <c r="F354" s="19">
        <v>200</v>
      </c>
      <c r="G354" s="19"/>
      <c r="H354" s="19"/>
      <c r="I354" s="19"/>
      <c r="J354" s="33"/>
      <c r="K354" s="99">
        <v>200</v>
      </c>
      <c r="L354" s="99"/>
      <c r="M354" s="2"/>
    </row>
    <row r="355" spans="1:13" x14ac:dyDescent="0.3">
      <c r="A355" s="91"/>
      <c r="B355" s="93" t="s">
        <v>147</v>
      </c>
      <c r="C355" s="9" t="s">
        <v>29</v>
      </c>
      <c r="D355" s="19"/>
      <c r="E355" s="19"/>
      <c r="F355" s="19">
        <v>70</v>
      </c>
      <c r="G355" s="19"/>
      <c r="H355" s="19"/>
      <c r="I355" s="19"/>
      <c r="J355" s="33"/>
      <c r="K355" s="99">
        <v>70</v>
      </c>
      <c r="L355" s="99"/>
      <c r="M355" s="2"/>
    </row>
    <row r="356" spans="1:13" ht="53.25" customHeight="1" x14ac:dyDescent="0.3">
      <c r="A356" s="91"/>
      <c r="B356" s="93"/>
      <c r="C356" s="9" t="s">
        <v>15</v>
      </c>
      <c r="D356" s="19"/>
      <c r="E356" s="19"/>
      <c r="F356" s="19"/>
      <c r="G356" s="19"/>
      <c r="H356" s="19"/>
      <c r="I356" s="19"/>
      <c r="J356" s="33"/>
      <c r="K356" s="99"/>
      <c r="L356" s="99"/>
      <c r="M356" s="2"/>
    </row>
    <row r="357" spans="1:13" ht="55.5" customHeight="1" x14ac:dyDescent="0.3">
      <c r="A357" s="91"/>
      <c r="B357" s="93"/>
      <c r="C357" s="9" t="s">
        <v>16</v>
      </c>
      <c r="D357" s="19"/>
      <c r="E357" s="19"/>
      <c r="F357" s="19">
        <v>70</v>
      </c>
      <c r="G357" s="19"/>
      <c r="H357" s="19"/>
      <c r="I357" s="19"/>
      <c r="J357" s="33"/>
      <c r="K357" s="99">
        <v>70</v>
      </c>
      <c r="L357" s="99"/>
      <c r="M357" s="2"/>
    </row>
    <row r="358" spans="1:13" x14ac:dyDescent="0.3">
      <c r="A358" s="91"/>
      <c r="B358" s="93" t="s">
        <v>88</v>
      </c>
      <c r="C358" s="9" t="s">
        <v>29</v>
      </c>
      <c r="D358" s="16"/>
      <c r="E358" s="17">
        <v>103.60899999999999</v>
      </c>
      <c r="F358" s="16"/>
      <c r="G358" s="16"/>
      <c r="H358" s="16"/>
      <c r="I358" s="16"/>
      <c r="J358" s="34"/>
      <c r="K358" s="110">
        <f>E358</f>
        <v>103.60899999999999</v>
      </c>
      <c r="L358" s="110"/>
      <c r="M358" s="2"/>
    </row>
    <row r="359" spans="1:13" ht="75" x14ac:dyDescent="0.3">
      <c r="A359" s="91"/>
      <c r="B359" s="93"/>
      <c r="C359" s="9" t="s">
        <v>15</v>
      </c>
      <c r="D359" s="16"/>
      <c r="E359" s="17">
        <v>98.429000000000002</v>
      </c>
      <c r="F359" s="16"/>
      <c r="G359" s="16"/>
      <c r="H359" s="16"/>
      <c r="I359" s="16"/>
      <c r="J359" s="34"/>
      <c r="K359" s="110">
        <f t="shared" ref="K359:K360" si="51">E359</f>
        <v>98.429000000000002</v>
      </c>
      <c r="L359" s="110"/>
      <c r="M359" s="2"/>
    </row>
    <row r="360" spans="1:13" x14ac:dyDescent="0.3">
      <c r="A360" s="91"/>
      <c r="B360" s="93"/>
      <c r="C360" s="9" t="s">
        <v>16</v>
      </c>
      <c r="D360" s="16"/>
      <c r="E360" s="17">
        <f>E358-E359</f>
        <v>5.1799999999999926</v>
      </c>
      <c r="F360" s="16"/>
      <c r="G360" s="16"/>
      <c r="H360" s="16"/>
      <c r="I360" s="16"/>
      <c r="J360" s="34"/>
      <c r="K360" s="110">
        <f t="shared" si="51"/>
        <v>5.1799999999999926</v>
      </c>
      <c r="L360" s="110"/>
      <c r="M360" s="11"/>
    </row>
    <row r="361" spans="1:13" x14ac:dyDescent="0.3">
      <c r="A361" s="91"/>
      <c r="B361" s="93" t="s">
        <v>89</v>
      </c>
      <c r="C361" s="9" t="s">
        <v>29</v>
      </c>
      <c r="D361" s="16"/>
      <c r="E361" s="17">
        <v>58.448</v>
      </c>
      <c r="F361" s="16"/>
      <c r="G361" s="16"/>
      <c r="H361" s="16"/>
      <c r="I361" s="16"/>
      <c r="J361" s="34"/>
      <c r="K361" s="110">
        <f>E361</f>
        <v>58.448</v>
      </c>
      <c r="L361" s="110"/>
      <c r="M361" s="2"/>
    </row>
    <row r="362" spans="1:13" ht="75" x14ac:dyDescent="0.3">
      <c r="A362" s="91"/>
      <c r="B362" s="93"/>
      <c r="C362" s="9" t="s">
        <v>15</v>
      </c>
      <c r="D362" s="16"/>
      <c r="E362" s="17">
        <v>55.526000000000003</v>
      </c>
      <c r="F362" s="16"/>
      <c r="G362" s="16"/>
      <c r="H362" s="16"/>
      <c r="I362" s="16"/>
      <c r="J362" s="34"/>
      <c r="K362" s="110">
        <f t="shared" ref="K362:K363" si="52">E362</f>
        <v>55.526000000000003</v>
      </c>
      <c r="L362" s="110"/>
      <c r="M362" s="2"/>
    </row>
    <row r="363" spans="1:13" x14ac:dyDescent="0.3">
      <c r="A363" s="91"/>
      <c r="B363" s="93"/>
      <c r="C363" s="9" t="s">
        <v>16</v>
      </c>
      <c r="D363" s="16"/>
      <c r="E363" s="17">
        <f>E361-E362</f>
        <v>2.921999999999997</v>
      </c>
      <c r="F363" s="16"/>
      <c r="G363" s="16"/>
      <c r="H363" s="16"/>
      <c r="I363" s="16"/>
      <c r="J363" s="34"/>
      <c r="K363" s="110">
        <f t="shared" si="52"/>
        <v>2.921999999999997</v>
      </c>
      <c r="L363" s="110"/>
      <c r="M363" s="2"/>
    </row>
    <row r="364" spans="1:13" x14ac:dyDescent="0.3">
      <c r="A364" s="91"/>
      <c r="B364" s="93" t="s">
        <v>90</v>
      </c>
      <c r="C364" s="9" t="s">
        <v>29</v>
      </c>
      <c r="D364" s="16"/>
      <c r="E364" s="17">
        <v>55.8</v>
      </c>
      <c r="F364" s="16"/>
      <c r="G364" s="16"/>
      <c r="H364" s="16"/>
      <c r="I364" s="16"/>
      <c r="J364" s="34"/>
      <c r="K364" s="110">
        <f>E364</f>
        <v>55.8</v>
      </c>
      <c r="L364" s="110"/>
      <c r="M364" s="2"/>
    </row>
    <row r="365" spans="1:13" ht="75" x14ac:dyDescent="0.3">
      <c r="A365" s="91"/>
      <c r="B365" s="93"/>
      <c r="C365" s="9" t="s">
        <v>15</v>
      </c>
      <c r="D365" s="16"/>
      <c r="E365" s="17">
        <v>53.01</v>
      </c>
      <c r="F365" s="16"/>
      <c r="G365" s="16"/>
      <c r="H365" s="16"/>
      <c r="I365" s="16"/>
      <c r="J365" s="34"/>
      <c r="K365" s="110">
        <f t="shared" ref="K365:K366" si="53">E365</f>
        <v>53.01</v>
      </c>
      <c r="L365" s="110"/>
      <c r="M365" s="2"/>
    </row>
    <row r="366" spans="1:13" x14ac:dyDescent="0.3">
      <c r="A366" s="91"/>
      <c r="B366" s="93"/>
      <c r="C366" s="9" t="s">
        <v>16</v>
      </c>
      <c r="D366" s="16"/>
      <c r="E366" s="17">
        <f>E364-E365</f>
        <v>2.7899999999999991</v>
      </c>
      <c r="F366" s="16"/>
      <c r="G366" s="16"/>
      <c r="H366" s="16"/>
      <c r="I366" s="16"/>
      <c r="J366" s="34"/>
      <c r="K366" s="110">
        <f t="shared" si="53"/>
        <v>2.7899999999999991</v>
      </c>
      <c r="L366" s="110"/>
      <c r="M366" s="2"/>
    </row>
    <row r="367" spans="1:13" ht="18.75" customHeight="1" x14ac:dyDescent="0.3">
      <c r="A367" s="91"/>
      <c r="B367" s="104" t="s">
        <v>84</v>
      </c>
      <c r="C367" s="9" t="s">
        <v>29</v>
      </c>
      <c r="D367" s="16"/>
      <c r="E367" s="17">
        <v>201.666</v>
      </c>
      <c r="F367" s="26"/>
      <c r="G367" s="16"/>
      <c r="H367" s="16"/>
      <c r="I367" s="16"/>
      <c r="J367" s="38"/>
      <c r="K367" s="111">
        <f>E367+F367</f>
        <v>201.666</v>
      </c>
      <c r="L367" s="112"/>
      <c r="M367" s="12"/>
    </row>
    <row r="368" spans="1:13" ht="75" x14ac:dyDescent="0.3">
      <c r="A368" s="91"/>
      <c r="B368" s="105"/>
      <c r="C368" s="9" t="s">
        <v>15</v>
      </c>
      <c r="D368" s="16"/>
      <c r="E368" s="17">
        <v>191.58199999999999</v>
      </c>
      <c r="F368" s="27"/>
      <c r="G368" s="16"/>
      <c r="H368" s="16"/>
      <c r="I368" s="16"/>
      <c r="J368" s="38"/>
      <c r="K368" s="111">
        <f t="shared" ref="K368:K369" si="54">E368+F368</f>
        <v>191.58199999999999</v>
      </c>
      <c r="L368" s="112"/>
      <c r="M368" s="12"/>
    </row>
    <row r="369" spans="1:13" x14ac:dyDescent="0.3">
      <c r="A369" s="91"/>
      <c r="B369" s="106"/>
      <c r="C369" s="9" t="s">
        <v>16</v>
      </c>
      <c r="D369" s="16"/>
      <c r="E369" s="17">
        <f>E367-E368</f>
        <v>10.084000000000003</v>
      </c>
      <c r="F369" s="26"/>
      <c r="G369" s="16"/>
      <c r="H369" s="16"/>
      <c r="I369" s="16"/>
      <c r="J369" s="38"/>
      <c r="K369" s="111">
        <f t="shared" si="54"/>
        <v>10.084000000000003</v>
      </c>
      <c r="L369" s="112"/>
      <c r="M369" s="12"/>
    </row>
    <row r="370" spans="1:13" ht="16.5" customHeight="1" x14ac:dyDescent="0.3">
      <c r="A370" s="91"/>
      <c r="B370" s="93" t="s">
        <v>80</v>
      </c>
      <c r="C370" s="9" t="s">
        <v>29</v>
      </c>
      <c r="D370" s="16"/>
      <c r="E370" s="17"/>
      <c r="F370" s="19">
        <v>250</v>
      </c>
      <c r="G370" s="16"/>
      <c r="H370" s="16"/>
      <c r="I370" s="16"/>
      <c r="J370" s="34"/>
      <c r="K370" s="99">
        <f>F370</f>
        <v>250</v>
      </c>
      <c r="L370" s="99"/>
      <c r="M370" s="2"/>
    </row>
    <row r="371" spans="1:13" ht="54.75" customHeight="1" x14ac:dyDescent="0.3">
      <c r="A371" s="91"/>
      <c r="B371" s="93"/>
      <c r="C371" s="9" t="s">
        <v>15</v>
      </c>
      <c r="D371" s="16"/>
      <c r="E371" s="17"/>
      <c r="F371" s="16"/>
      <c r="G371" s="16"/>
      <c r="H371" s="16"/>
      <c r="I371" s="16"/>
      <c r="J371" s="34"/>
      <c r="K371" s="140"/>
      <c r="L371" s="140"/>
      <c r="M371" s="2"/>
    </row>
    <row r="372" spans="1:13" x14ac:dyDescent="0.3">
      <c r="A372" s="92"/>
      <c r="B372" s="93"/>
      <c r="C372" s="9" t="s">
        <v>16</v>
      </c>
      <c r="D372" s="16"/>
      <c r="E372" s="17"/>
      <c r="F372" s="19">
        <v>250</v>
      </c>
      <c r="G372" s="16"/>
      <c r="H372" s="16"/>
      <c r="I372" s="16"/>
      <c r="J372" s="34"/>
      <c r="K372" s="110">
        <f>F372</f>
        <v>250</v>
      </c>
      <c r="L372" s="110"/>
      <c r="M372" s="2"/>
    </row>
    <row r="373" spans="1:13" x14ac:dyDescent="0.3">
      <c r="A373" s="98"/>
      <c r="B373" s="93" t="s">
        <v>72</v>
      </c>
      <c r="C373" s="9" t="s">
        <v>29</v>
      </c>
      <c r="D373" s="25"/>
      <c r="E373" s="18"/>
      <c r="F373" s="16"/>
      <c r="G373" s="25"/>
      <c r="H373" s="25"/>
      <c r="I373" s="19"/>
      <c r="J373" s="33">
        <v>22000</v>
      </c>
      <c r="K373" s="110">
        <v>22000</v>
      </c>
      <c r="L373" s="110"/>
      <c r="M373" s="2"/>
    </row>
    <row r="374" spans="1:13" ht="75" x14ac:dyDescent="0.3">
      <c r="A374" s="98"/>
      <c r="B374" s="93"/>
      <c r="C374" s="9" t="s">
        <v>15</v>
      </c>
      <c r="D374" s="25"/>
      <c r="E374" s="18"/>
      <c r="F374" s="16"/>
      <c r="G374" s="25"/>
      <c r="H374" s="25"/>
      <c r="I374" s="19"/>
      <c r="J374" s="33">
        <v>21780</v>
      </c>
      <c r="K374" s="110">
        <v>21780</v>
      </c>
      <c r="L374" s="110"/>
      <c r="M374" s="2"/>
    </row>
    <row r="375" spans="1:13" x14ac:dyDescent="0.3">
      <c r="A375" s="98"/>
      <c r="B375" s="93"/>
      <c r="C375" s="9" t="s">
        <v>16</v>
      </c>
      <c r="D375" s="25"/>
      <c r="E375" s="18"/>
      <c r="F375" s="16"/>
      <c r="G375" s="25"/>
      <c r="H375" s="25"/>
      <c r="I375" s="19"/>
      <c r="J375" s="33">
        <v>220</v>
      </c>
      <c r="K375" s="110">
        <v>220</v>
      </c>
      <c r="L375" s="110"/>
      <c r="M375" s="2"/>
    </row>
    <row r="376" spans="1:13" x14ac:dyDescent="0.3">
      <c r="A376" s="98"/>
      <c r="B376" s="93" t="s">
        <v>87</v>
      </c>
      <c r="C376" s="9" t="s">
        <v>29</v>
      </c>
      <c r="D376" s="25"/>
      <c r="E376" s="18">
        <v>89.986999999999995</v>
      </c>
      <c r="F376" s="16"/>
      <c r="G376" s="25"/>
      <c r="H376" s="16"/>
      <c r="I376" s="19"/>
      <c r="J376" s="33"/>
      <c r="K376" s="110">
        <f>E376</f>
        <v>89.986999999999995</v>
      </c>
      <c r="L376" s="110"/>
      <c r="M376" s="2"/>
    </row>
    <row r="377" spans="1:13" ht="75" x14ac:dyDescent="0.3">
      <c r="A377" s="98"/>
      <c r="B377" s="93"/>
      <c r="C377" s="9" t="s">
        <v>15</v>
      </c>
      <c r="D377" s="25"/>
      <c r="E377" s="18">
        <v>85.488</v>
      </c>
      <c r="F377" s="16"/>
      <c r="G377" s="25"/>
      <c r="H377" s="16"/>
      <c r="I377" s="19"/>
      <c r="J377" s="33"/>
      <c r="K377" s="110">
        <f t="shared" ref="K377:K378" si="55">E377</f>
        <v>85.488</v>
      </c>
      <c r="L377" s="110"/>
      <c r="M377" s="2"/>
    </row>
    <row r="378" spans="1:13" x14ac:dyDescent="0.3">
      <c r="A378" s="98"/>
      <c r="B378" s="93"/>
      <c r="C378" s="9" t="s">
        <v>16</v>
      </c>
      <c r="D378" s="25"/>
      <c r="E378" s="18">
        <f>E376-E377</f>
        <v>4.4989999999999952</v>
      </c>
      <c r="F378" s="16"/>
      <c r="G378" s="25"/>
      <c r="H378" s="16"/>
      <c r="I378" s="19"/>
      <c r="J378" s="33"/>
      <c r="K378" s="110">
        <f t="shared" si="55"/>
        <v>4.4989999999999952</v>
      </c>
      <c r="L378" s="110"/>
      <c r="M378" s="2"/>
    </row>
    <row r="379" spans="1:13" x14ac:dyDescent="0.3">
      <c r="A379" s="98"/>
      <c r="B379" s="93" t="s">
        <v>84</v>
      </c>
      <c r="C379" s="9" t="s">
        <v>29</v>
      </c>
      <c r="D379" s="25"/>
      <c r="E379" s="18">
        <v>129.19800000000001</v>
      </c>
      <c r="F379" s="26"/>
      <c r="G379" s="25"/>
      <c r="H379" s="16"/>
      <c r="I379" s="19"/>
      <c r="J379" s="33"/>
      <c r="K379" s="110">
        <f>E379+F379</f>
        <v>129.19800000000001</v>
      </c>
      <c r="L379" s="110"/>
      <c r="M379" s="2"/>
    </row>
    <row r="380" spans="1:13" ht="75" x14ac:dyDescent="0.3">
      <c r="A380" s="98"/>
      <c r="B380" s="93"/>
      <c r="C380" s="9" t="s">
        <v>15</v>
      </c>
      <c r="D380" s="25"/>
      <c r="E380" s="18">
        <v>122.738</v>
      </c>
      <c r="F380" s="27"/>
      <c r="G380" s="25"/>
      <c r="H380" s="16"/>
      <c r="I380" s="16"/>
      <c r="J380" s="34"/>
      <c r="K380" s="110">
        <f t="shared" ref="K380:K381" si="56">E380+F380</f>
        <v>122.738</v>
      </c>
      <c r="L380" s="110"/>
      <c r="M380" s="2"/>
    </row>
    <row r="381" spans="1:13" x14ac:dyDescent="0.3">
      <c r="A381" s="98"/>
      <c r="B381" s="93"/>
      <c r="C381" s="9" t="s">
        <v>16</v>
      </c>
      <c r="D381" s="25"/>
      <c r="E381" s="18">
        <f>E379-E380</f>
        <v>6.460000000000008</v>
      </c>
      <c r="F381" s="26"/>
      <c r="G381" s="25"/>
      <c r="H381" s="16"/>
      <c r="I381" s="16"/>
      <c r="J381" s="34"/>
      <c r="K381" s="110">
        <f t="shared" si="56"/>
        <v>6.460000000000008</v>
      </c>
      <c r="L381" s="110"/>
      <c r="M381" s="2"/>
    </row>
    <row r="382" spans="1:13" x14ac:dyDescent="0.3">
      <c r="A382" s="91"/>
      <c r="B382" s="93" t="s">
        <v>85</v>
      </c>
      <c r="C382" s="9" t="s">
        <v>29</v>
      </c>
      <c r="D382" s="25"/>
      <c r="E382" s="18">
        <v>45.161000000000001</v>
      </c>
      <c r="F382" s="25"/>
      <c r="G382" s="16"/>
      <c r="H382" s="25"/>
      <c r="I382" s="25"/>
      <c r="J382" s="37"/>
      <c r="K382" s="110">
        <f>E382</f>
        <v>45.161000000000001</v>
      </c>
      <c r="L382" s="110"/>
      <c r="M382" s="2"/>
    </row>
    <row r="383" spans="1:13" ht="49.5" customHeight="1" x14ac:dyDescent="0.3">
      <c r="A383" s="91"/>
      <c r="B383" s="93"/>
      <c r="C383" s="9" t="s">
        <v>15</v>
      </c>
      <c r="D383" s="25"/>
      <c r="E383" s="18">
        <v>42.902999999999999</v>
      </c>
      <c r="F383" s="25"/>
      <c r="G383" s="16"/>
      <c r="H383" s="25"/>
      <c r="I383" s="25"/>
      <c r="J383" s="37"/>
      <c r="K383" s="110">
        <f t="shared" ref="K383:K384" si="57">E383</f>
        <v>42.902999999999999</v>
      </c>
      <c r="L383" s="110"/>
      <c r="M383" s="2"/>
    </row>
    <row r="384" spans="1:13" x14ac:dyDescent="0.3">
      <c r="A384" s="91"/>
      <c r="B384" s="93"/>
      <c r="C384" s="9" t="s">
        <v>16</v>
      </c>
      <c r="D384" s="25"/>
      <c r="E384" s="18">
        <f>E382-E383</f>
        <v>2.2580000000000027</v>
      </c>
      <c r="F384" s="25"/>
      <c r="G384" s="16"/>
      <c r="H384" s="25"/>
      <c r="I384" s="25"/>
      <c r="J384" s="37"/>
      <c r="K384" s="110">
        <f t="shared" si="57"/>
        <v>2.2580000000000027</v>
      </c>
      <c r="L384" s="110"/>
      <c r="M384" s="2"/>
    </row>
    <row r="385" spans="1:13" x14ac:dyDescent="0.3">
      <c r="A385" s="91"/>
      <c r="B385" s="93" t="s">
        <v>84</v>
      </c>
      <c r="C385" s="9" t="s">
        <v>29</v>
      </c>
      <c r="D385" s="25"/>
      <c r="E385" s="18">
        <v>103.274</v>
      </c>
      <c r="F385" s="18"/>
      <c r="G385" s="16"/>
      <c r="H385" s="25"/>
      <c r="I385" s="25"/>
      <c r="J385" s="37"/>
      <c r="K385" s="110">
        <f>E385+F385</f>
        <v>103.274</v>
      </c>
      <c r="L385" s="110"/>
      <c r="M385" s="2"/>
    </row>
    <row r="386" spans="1:13" ht="48.75" customHeight="1" x14ac:dyDescent="0.3">
      <c r="A386" s="91"/>
      <c r="B386" s="93"/>
      <c r="C386" s="9" t="s">
        <v>15</v>
      </c>
      <c r="D386" s="25"/>
      <c r="E386" s="18">
        <v>98.111000000000004</v>
      </c>
      <c r="F386" s="18"/>
      <c r="G386" s="16"/>
      <c r="H386" s="25"/>
      <c r="I386" s="25"/>
      <c r="J386" s="37"/>
      <c r="K386" s="110">
        <f t="shared" ref="K386:K387" si="58">E386+F386</f>
        <v>98.111000000000004</v>
      </c>
      <c r="L386" s="110"/>
      <c r="M386" s="2"/>
    </row>
    <row r="387" spans="1:13" x14ac:dyDescent="0.3">
      <c r="A387" s="91"/>
      <c r="B387" s="93"/>
      <c r="C387" s="9" t="s">
        <v>16</v>
      </c>
      <c r="D387" s="25"/>
      <c r="E387" s="18">
        <f>E385-E386</f>
        <v>5.1629999999999967</v>
      </c>
      <c r="F387" s="18"/>
      <c r="G387" s="16"/>
      <c r="H387" s="25"/>
      <c r="I387" s="25"/>
      <c r="J387" s="37"/>
      <c r="K387" s="110">
        <f t="shared" si="58"/>
        <v>5.1629999999999967</v>
      </c>
      <c r="L387" s="110"/>
      <c r="M387" s="2"/>
    </row>
    <row r="388" spans="1:13" x14ac:dyDescent="0.3">
      <c r="A388" s="91"/>
      <c r="B388" s="93" t="s">
        <v>86</v>
      </c>
      <c r="C388" s="9" t="s">
        <v>29</v>
      </c>
      <c r="D388" s="25"/>
      <c r="E388" s="18">
        <v>13.3</v>
      </c>
      <c r="F388" s="25"/>
      <c r="G388" s="16"/>
      <c r="H388" s="25"/>
      <c r="I388" s="25"/>
      <c r="J388" s="37"/>
      <c r="K388" s="110">
        <f t="shared" ref="K388:K390" si="59">E388</f>
        <v>13.3</v>
      </c>
      <c r="L388" s="110"/>
      <c r="M388" s="2"/>
    </row>
    <row r="389" spans="1:13" ht="63.75" customHeight="1" x14ac:dyDescent="0.3">
      <c r="A389" s="91"/>
      <c r="B389" s="93"/>
      <c r="C389" s="9" t="s">
        <v>15</v>
      </c>
      <c r="D389" s="25"/>
      <c r="E389" s="18">
        <v>12.635</v>
      </c>
      <c r="F389" s="25"/>
      <c r="G389" s="16"/>
      <c r="H389" s="25"/>
      <c r="I389" s="25"/>
      <c r="J389" s="37"/>
      <c r="K389" s="110">
        <f t="shared" si="59"/>
        <v>12.635</v>
      </c>
      <c r="L389" s="110"/>
      <c r="M389" s="2"/>
    </row>
    <row r="390" spans="1:13" x14ac:dyDescent="0.3">
      <c r="A390" s="92"/>
      <c r="B390" s="93"/>
      <c r="C390" s="9" t="s">
        <v>16</v>
      </c>
      <c r="D390" s="25"/>
      <c r="E390" s="18">
        <f>E388-E389</f>
        <v>0.66500000000000092</v>
      </c>
      <c r="F390" s="25"/>
      <c r="G390" s="16"/>
      <c r="H390" s="25"/>
      <c r="I390" s="25"/>
      <c r="J390" s="37"/>
      <c r="K390" s="110">
        <f t="shared" si="59"/>
        <v>0.66500000000000092</v>
      </c>
      <c r="L390" s="110"/>
      <c r="M390" s="2"/>
    </row>
    <row r="391" spans="1:13" ht="18.75" customHeight="1" x14ac:dyDescent="0.3">
      <c r="A391" s="90" t="s">
        <v>73</v>
      </c>
      <c r="B391" s="93" t="s">
        <v>74</v>
      </c>
      <c r="C391" s="9" t="s">
        <v>29</v>
      </c>
      <c r="D391" s="25"/>
      <c r="E391" s="18"/>
      <c r="F391" s="25"/>
      <c r="G391" s="25"/>
      <c r="H391" s="25"/>
      <c r="I391" s="19"/>
      <c r="J391" s="33">
        <v>45000</v>
      </c>
      <c r="K391" s="110">
        <v>45000</v>
      </c>
      <c r="L391" s="110"/>
      <c r="M391" s="2"/>
    </row>
    <row r="392" spans="1:13" ht="60" customHeight="1" x14ac:dyDescent="0.3">
      <c r="A392" s="91"/>
      <c r="B392" s="93"/>
      <c r="C392" s="9" t="s">
        <v>15</v>
      </c>
      <c r="D392" s="25"/>
      <c r="E392" s="18"/>
      <c r="F392" s="25"/>
      <c r="G392" s="25"/>
      <c r="H392" s="25"/>
      <c r="I392" s="19"/>
      <c r="J392" s="33">
        <v>44550</v>
      </c>
      <c r="K392" s="110">
        <v>44550</v>
      </c>
      <c r="L392" s="110"/>
      <c r="M392" s="2"/>
    </row>
    <row r="393" spans="1:13" x14ac:dyDescent="0.3">
      <c r="A393" s="91"/>
      <c r="B393" s="93"/>
      <c r="C393" s="9" t="s">
        <v>16</v>
      </c>
      <c r="D393" s="25"/>
      <c r="E393" s="18"/>
      <c r="F393" s="25"/>
      <c r="G393" s="25"/>
      <c r="H393" s="25"/>
      <c r="I393" s="19"/>
      <c r="J393" s="33">
        <v>450</v>
      </c>
      <c r="K393" s="110">
        <v>450</v>
      </c>
      <c r="L393" s="110"/>
      <c r="M393" s="2"/>
    </row>
    <row r="394" spans="1:13" x14ac:dyDescent="0.3">
      <c r="A394" s="91"/>
      <c r="B394" s="93" t="s">
        <v>75</v>
      </c>
      <c r="C394" s="9" t="s">
        <v>29</v>
      </c>
      <c r="D394" s="25"/>
      <c r="E394" s="18"/>
      <c r="F394" s="25"/>
      <c r="G394" s="25"/>
      <c r="H394" s="25"/>
      <c r="I394" s="19">
        <v>12000</v>
      </c>
      <c r="J394" s="33"/>
      <c r="K394" s="110">
        <v>12000</v>
      </c>
      <c r="L394" s="110"/>
      <c r="M394" s="2"/>
    </row>
    <row r="395" spans="1:13" ht="54.75" customHeight="1" x14ac:dyDescent="0.3">
      <c r="A395" s="91"/>
      <c r="B395" s="93"/>
      <c r="C395" s="9" t="s">
        <v>15</v>
      </c>
      <c r="D395" s="25"/>
      <c r="E395" s="18"/>
      <c r="F395" s="25"/>
      <c r="G395" s="25"/>
      <c r="H395" s="25"/>
      <c r="I395" s="19">
        <v>11880</v>
      </c>
      <c r="J395" s="33"/>
      <c r="K395" s="110">
        <v>11880</v>
      </c>
      <c r="L395" s="110"/>
      <c r="M395" s="2"/>
    </row>
    <row r="396" spans="1:13" ht="18.75" customHeight="1" x14ac:dyDescent="0.3">
      <c r="A396" s="91"/>
      <c r="B396" s="93"/>
      <c r="C396" s="9" t="s">
        <v>16</v>
      </c>
      <c r="D396" s="25"/>
      <c r="E396" s="18"/>
      <c r="F396" s="25"/>
      <c r="G396" s="25"/>
      <c r="H396" s="25"/>
      <c r="I396" s="19">
        <v>120</v>
      </c>
      <c r="J396" s="33"/>
      <c r="K396" s="110">
        <v>120</v>
      </c>
      <c r="L396" s="110"/>
      <c r="M396" s="2"/>
    </row>
    <row r="397" spans="1:13" x14ac:dyDescent="0.3">
      <c r="A397" s="90" t="s">
        <v>82</v>
      </c>
      <c r="B397" s="93" t="s">
        <v>76</v>
      </c>
      <c r="C397" s="9" t="s">
        <v>29</v>
      </c>
      <c r="D397" s="25"/>
      <c r="E397" s="18"/>
      <c r="F397" s="25"/>
      <c r="G397" s="16"/>
      <c r="H397" s="25"/>
      <c r="I397" s="16"/>
      <c r="J397" s="34" t="s">
        <v>98</v>
      </c>
      <c r="K397" s="110" t="str">
        <f>J397</f>
        <v>2 000,00</v>
      </c>
      <c r="L397" s="110"/>
      <c r="M397" s="2"/>
    </row>
    <row r="398" spans="1:13" ht="54.75" customHeight="1" x14ac:dyDescent="0.3">
      <c r="A398" s="91"/>
      <c r="B398" s="93"/>
      <c r="C398" s="9" t="s">
        <v>15</v>
      </c>
      <c r="D398" s="25"/>
      <c r="E398" s="18"/>
      <c r="F398" s="25"/>
      <c r="G398" s="19"/>
      <c r="H398" s="25"/>
      <c r="I398" s="16"/>
      <c r="J398" s="34">
        <v>1980</v>
      </c>
      <c r="K398" s="110">
        <f t="shared" ref="K398:K399" si="60">J398</f>
        <v>1980</v>
      </c>
      <c r="L398" s="110"/>
      <c r="M398" s="2"/>
    </row>
    <row r="399" spans="1:13" x14ac:dyDescent="0.3">
      <c r="A399" s="91"/>
      <c r="B399" s="93"/>
      <c r="C399" s="9" t="s">
        <v>16</v>
      </c>
      <c r="D399" s="25"/>
      <c r="E399" s="18"/>
      <c r="F399" s="25"/>
      <c r="G399" s="19"/>
      <c r="H399" s="25"/>
      <c r="I399" s="16"/>
      <c r="J399" s="34">
        <v>20</v>
      </c>
      <c r="K399" s="110">
        <f t="shared" si="60"/>
        <v>20</v>
      </c>
      <c r="L399" s="110"/>
      <c r="M399" s="2"/>
    </row>
    <row r="400" spans="1:13" ht="21.75" customHeight="1" x14ac:dyDescent="0.3">
      <c r="A400" s="91"/>
      <c r="B400" s="113" t="s">
        <v>83</v>
      </c>
      <c r="C400" s="9" t="s">
        <v>29</v>
      </c>
      <c r="D400" s="25"/>
      <c r="E400" s="18">
        <v>44.826000000000001</v>
      </c>
      <c r="F400" s="25"/>
      <c r="G400" s="25"/>
      <c r="H400" s="25"/>
      <c r="I400" s="25"/>
      <c r="J400" s="37"/>
      <c r="K400" s="110">
        <f>E400</f>
        <v>44.826000000000001</v>
      </c>
      <c r="L400" s="110"/>
      <c r="M400" s="2"/>
    </row>
    <row r="401" spans="1:13" ht="48" customHeight="1" x14ac:dyDescent="0.3">
      <c r="A401" s="91"/>
      <c r="B401" s="113"/>
      <c r="C401" s="9" t="s">
        <v>15</v>
      </c>
      <c r="D401" s="25"/>
      <c r="E401" s="18">
        <v>42.585000000000001</v>
      </c>
      <c r="F401" s="25"/>
      <c r="G401" s="25"/>
      <c r="H401" s="25"/>
      <c r="I401" s="25"/>
      <c r="J401" s="37"/>
      <c r="K401" s="110">
        <f t="shared" ref="K401:K402" si="61">E401</f>
        <v>42.585000000000001</v>
      </c>
      <c r="L401" s="110"/>
      <c r="M401" s="2"/>
    </row>
    <row r="402" spans="1:13" ht="18.75" customHeight="1" x14ac:dyDescent="0.3">
      <c r="A402" s="91"/>
      <c r="B402" s="113"/>
      <c r="C402" s="9" t="s">
        <v>16</v>
      </c>
      <c r="D402" s="25"/>
      <c r="E402" s="18">
        <f>E400-E401</f>
        <v>2.2409999999999997</v>
      </c>
      <c r="F402" s="25"/>
      <c r="G402" s="25"/>
      <c r="H402" s="25"/>
      <c r="I402" s="25"/>
      <c r="J402" s="37"/>
      <c r="K402" s="110">
        <f t="shared" si="61"/>
        <v>2.2409999999999997</v>
      </c>
      <c r="L402" s="110"/>
      <c r="M402" s="2"/>
    </row>
    <row r="403" spans="1:13" ht="22.5" customHeight="1" x14ac:dyDescent="0.3">
      <c r="A403" s="91"/>
      <c r="B403" s="113" t="s">
        <v>84</v>
      </c>
      <c r="C403" s="9" t="s">
        <v>29</v>
      </c>
      <c r="D403" s="25"/>
      <c r="E403" s="18">
        <v>44.826000000000001</v>
      </c>
      <c r="F403" s="18"/>
      <c r="G403" s="25"/>
      <c r="H403" s="25"/>
      <c r="I403" s="25"/>
      <c r="J403" s="37"/>
      <c r="K403" s="110">
        <f>E403+F403</f>
        <v>44.826000000000001</v>
      </c>
      <c r="L403" s="110"/>
      <c r="M403" s="2"/>
    </row>
    <row r="404" spans="1:13" ht="63" customHeight="1" x14ac:dyDescent="0.3">
      <c r="A404" s="91"/>
      <c r="B404" s="113"/>
      <c r="C404" s="9" t="s">
        <v>15</v>
      </c>
      <c r="D404" s="25"/>
      <c r="E404" s="18">
        <v>42.585000000000001</v>
      </c>
      <c r="F404" s="28"/>
      <c r="G404" s="25"/>
      <c r="H404" s="25"/>
      <c r="I404" s="25"/>
      <c r="J404" s="37"/>
      <c r="K404" s="110">
        <f t="shared" ref="K404:K405" si="62">E404+F404</f>
        <v>42.585000000000001</v>
      </c>
      <c r="L404" s="110"/>
      <c r="M404" s="2"/>
    </row>
    <row r="405" spans="1:13" x14ac:dyDescent="0.3">
      <c r="A405" s="91"/>
      <c r="B405" s="113"/>
      <c r="C405" s="9" t="s">
        <v>16</v>
      </c>
      <c r="D405" s="25"/>
      <c r="E405" s="18">
        <f>E403-E404</f>
        <v>2.2409999999999997</v>
      </c>
      <c r="F405" s="18"/>
      <c r="G405" s="25"/>
      <c r="H405" s="25"/>
      <c r="I405" s="25"/>
      <c r="J405" s="37"/>
      <c r="K405" s="110">
        <f t="shared" si="62"/>
        <v>2.2409999999999997</v>
      </c>
      <c r="L405" s="110"/>
      <c r="M405" s="2"/>
    </row>
    <row r="406" spans="1:13" x14ac:dyDescent="0.3">
      <c r="A406" s="91"/>
      <c r="B406" s="113" t="s">
        <v>81</v>
      </c>
      <c r="C406" s="9" t="s">
        <v>29</v>
      </c>
      <c r="D406" s="25"/>
      <c r="E406" s="18">
        <v>44.826000000000001</v>
      </c>
      <c r="F406" s="25"/>
      <c r="G406" s="25"/>
      <c r="H406" s="25"/>
      <c r="I406" s="25"/>
      <c r="J406" s="37"/>
      <c r="K406" s="110">
        <f t="shared" ref="K406:K408" si="63">E406</f>
        <v>44.826000000000001</v>
      </c>
      <c r="L406" s="110"/>
      <c r="M406" s="2"/>
    </row>
    <row r="407" spans="1:13" ht="63" customHeight="1" x14ac:dyDescent="0.3">
      <c r="A407" s="91"/>
      <c r="B407" s="113"/>
      <c r="C407" s="9" t="s">
        <v>15</v>
      </c>
      <c r="D407" s="25"/>
      <c r="E407" s="18">
        <v>42.585000000000001</v>
      </c>
      <c r="F407" s="25"/>
      <c r="G407" s="25"/>
      <c r="H407" s="25"/>
      <c r="I407" s="25"/>
      <c r="J407" s="37"/>
      <c r="K407" s="110">
        <f t="shared" si="63"/>
        <v>42.585000000000001</v>
      </c>
      <c r="L407" s="110"/>
      <c r="M407" s="2"/>
    </row>
    <row r="408" spans="1:13" x14ac:dyDescent="0.3">
      <c r="A408" s="92"/>
      <c r="B408" s="113"/>
      <c r="C408" s="9" t="s">
        <v>16</v>
      </c>
      <c r="D408" s="25"/>
      <c r="E408" s="18">
        <f>E406-E407</f>
        <v>2.2409999999999997</v>
      </c>
      <c r="F408" s="25"/>
      <c r="G408" s="25"/>
      <c r="H408" s="25"/>
      <c r="I408" s="25"/>
      <c r="J408" s="37"/>
      <c r="K408" s="110">
        <f t="shared" si="63"/>
        <v>2.2409999999999997</v>
      </c>
      <c r="L408" s="110"/>
      <c r="M408" s="2"/>
    </row>
    <row r="409" spans="1:13" ht="18.75" customHeight="1" x14ac:dyDescent="0.3">
      <c r="A409" s="125"/>
      <c r="B409" s="113" t="s">
        <v>84</v>
      </c>
      <c r="C409" s="88" t="s">
        <v>29</v>
      </c>
      <c r="D409" s="5"/>
      <c r="E409" s="30"/>
      <c r="F409" s="89">
        <v>834</v>
      </c>
      <c r="G409" s="5">
        <v>526.31600000000003</v>
      </c>
      <c r="H409" s="5"/>
      <c r="I409" s="5"/>
      <c r="J409" s="5"/>
      <c r="K409" s="153">
        <f>F409+G409</f>
        <v>1360.316</v>
      </c>
      <c r="L409" s="154"/>
      <c r="M409" s="2"/>
    </row>
    <row r="410" spans="1:13" ht="75" x14ac:dyDescent="0.3">
      <c r="A410" s="125"/>
      <c r="B410" s="113"/>
      <c r="C410" s="88" t="s">
        <v>15</v>
      </c>
      <c r="D410" s="5"/>
      <c r="E410" s="5"/>
      <c r="F410" s="89">
        <v>783.96</v>
      </c>
      <c r="G410" s="30">
        <v>500</v>
      </c>
      <c r="H410" s="5"/>
      <c r="I410" s="5"/>
      <c r="J410" s="5"/>
      <c r="K410" s="153">
        <f t="shared" ref="K410:K411" si="64">F410+G410</f>
        <v>1283.96</v>
      </c>
      <c r="L410" s="154"/>
      <c r="M410" s="2"/>
    </row>
    <row r="411" spans="1:13" x14ac:dyDescent="0.3">
      <c r="A411" s="125"/>
      <c r="B411" s="113"/>
      <c r="C411" s="88" t="s">
        <v>16</v>
      </c>
      <c r="D411" s="5"/>
      <c r="E411" s="30"/>
      <c r="F411" s="89">
        <f>F409-F410</f>
        <v>50.039999999999964</v>
      </c>
      <c r="G411" s="5">
        <v>26.315999999999999</v>
      </c>
      <c r="H411" s="5"/>
      <c r="I411" s="5"/>
      <c r="J411" s="5"/>
      <c r="K411" s="153">
        <f t="shared" si="64"/>
        <v>76.355999999999966</v>
      </c>
      <c r="L411" s="154"/>
      <c r="M411" s="2"/>
    </row>
    <row r="412" spans="1:13" ht="56.25" customHeight="1" x14ac:dyDescent="0.3">
      <c r="A412" s="147" t="s">
        <v>157</v>
      </c>
      <c r="B412" s="147"/>
      <c r="C412" s="147"/>
      <c r="D412" s="147"/>
      <c r="E412" s="147"/>
      <c r="F412" s="147"/>
      <c r="G412" s="147"/>
      <c r="H412" s="147"/>
      <c r="I412" s="147"/>
      <c r="J412" s="147"/>
      <c r="K412" s="147"/>
      <c r="L412" s="147"/>
      <c r="M412" s="2"/>
    </row>
    <row r="413" spans="1:13" x14ac:dyDescent="0.3">
      <c r="A413" s="87"/>
      <c r="B413" s="87"/>
      <c r="C413" s="87"/>
      <c r="D413" s="87"/>
      <c r="E413" s="87"/>
      <c r="F413" s="87"/>
      <c r="G413" s="87"/>
      <c r="H413" s="87"/>
      <c r="I413" s="87"/>
      <c r="J413" s="87"/>
      <c r="K413" s="87"/>
      <c r="L413" s="87"/>
      <c r="M413" s="2"/>
    </row>
    <row r="414" spans="1:13" x14ac:dyDescent="0.3">
      <c r="A414" s="87"/>
      <c r="B414" s="87"/>
      <c r="C414" s="87"/>
      <c r="D414" s="87"/>
      <c r="E414" s="87"/>
      <c r="F414" s="87"/>
      <c r="G414" s="87"/>
      <c r="H414" s="87"/>
      <c r="I414" s="87"/>
      <c r="J414" s="87"/>
      <c r="K414" s="87"/>
      <c r="L414" s="87"/>
      <c r="M414" s="2"/>
    </row>
    <row r="415" spans="1:13" ht="21" customHeight="1" x14ac:dyDescent="0.3">
      <c r="A415" s="87"/>
      <c r="B415" s="87"/>
      <c r="C415" s="87"/>
      <c r="D415" s="87"/>
      <c r="E415" s="87"/>
      <c r="F415" s="87"/>
      <c r="G415" s="87"/>
      <c r="H415" s="87"/>
      <c r="I415" s="87"/>
      <c r="J415" s="87"/>
      <c r="K415" s="87"/>
      <c r="L415" s="87"/>
      <c r="M415" s="2"/>
    </row>
    <row r="416" spans="1:13" x14ac:dyDescent="0.3">
      <c r="A416" s="156"/>
      <c r="B416" s="157"/>
      <c r="C416" s="156"/>
      <c r="D416" s="158"/>
      <c r="E416" s="158"/>
      <c r="F416" s="158"/>
      <c r="G416" s="155"/>
      <c r="H416" s="155"/>
      <c r="I416" s="155"/>
      <c r="J416" s="86"/>
      <c r="K416" s="155"/>
      <c r="L416" s="155"/>
      <c r="M416" s="2"/>
    </row>
    <row r="417" spans="1:13" ht="13.5" customHeight="1" x14ac:dyDescent="0.3">
      <c r="A417" s="156"/>
      <c r="B417" s="157"/>
      <c r="C417" s="156"/>
      <c r="D417" s="158"/>
      <c r="E417" s="158"/>
      <c r="F417" s="158"/>
      <c r="G417" s="155"/>
      <c r="H417" s="155"/>
      <c r="I417" s="155"/>
      <c r="J417" s="86"/>
      <c r="K417" s="155"/>
      <c r="L417" s="155"/>
      <c r="M417" s="2"/>
    </row>
    <row r="418" spans="1:13" x14ac:dyDescent="0.3">
      <c r="A418" s="156"/>
      <c r="B418" s="157"/>
      <c r="C418" s="84"/>
      <c r="D418" s="83"/>
      <c r="E418" s="83"/>
      <c r="F418" s="83"/>
      <c r="G418" s="85"/>
      <c r="H418" s="85"/>
      <c r="I418" s="85"/>
      <c r="J418" s="85"/>
      <c r="K418" s="155"/>
      <c r="L418" s="155"/>
      <c r="M418" s="2"/>
    </row>
    <row r="419" spans="1:13" ht="23.25" customHeight="1" x14ac:dyDescent="0.3">
      <c r="A419" s="156"/>
      <c r="B419" s="157"/>
      <c r="C419" s="84"/>
      <c r="D419" s="83"/>
      <c r="E419" s="83"/>
      <c r="F419" s="83"/>
      <c r="G419" s="85"/>
      <c r="H419" s="85"/>
      <c r="I419" s="85"/>
      <c r="J419" s="85"/>
      <c r="K419" s="155"/>
      <c r="L419" s="155"/>
      <c r="M419" s="2"/>
    </row>
    <row r="420" spans="1:13" x14ac:dyDescent="0.3">
      <c r="A420" s="31"/>
      <c r="B420" s="31"/>
      <c r="C420" s="83"/>
      <c r="D420" s="83"/>
      <c r="E420" s="83"/>
      <c r="F420" s="83"/>
      <c r="G420" s="83"/>
      <c r="H420" s="83"/>
      <c r="I420" s="83"/>
      <c r="J420" s="83"/>
      <c r="K420" s="83"/>
      <c r="L420" s="83"/>
      <c r="M420" s="2"/>
    </row>
    <row r="421" spans="1:13" x14ac:dyDescent="0.3">
      <c r="A421" s="31"/>
      <c r="B421" s="31"/>
      <c r="C421" s="83"/>
      <c r="D421" s="83"/>
      <c r="E421" s="83"/>
      <c r="F421" s="83"/>
      <c r="G421" s="83"/>
      <c r="H421" s="83"/>
      <c r="I421" s="83"/>
      <c r="J421" s="83"/>
      <c r="K421" s="83"/>
      <c r="L421" s="83"/>
      <c r="M421" s="2"/>
    </row>
    <row r="422" spans="1:13" x14ac:dyDescent="0.3">
      <c r="A422" s="31"/>
      <c r="B422" s="31"/>
      <c r="C422" s="83"/>
      <c r="D422" s="83"/>
      <c r="E422" s="83"/>
      <c r="F422" s="83"/>
      <c r="G422" s="83"/>
      <c r="H422" s="83"/>
      <c r="I422" s="83"/>
      <c r="J422" s="83"/>
      <c r="K422" s="83"/>
      <c r="L422" s="83"/>
      <c r="M422" s="2"/>
    </row>
    <row r="423" spans="1:13" x14ac:dyDescent="0.3">
      <c r="A423" s="31"/>
      <c r="B423" s="31"/>
      <c r="C423" s="83"/>
      <c r="D423" s="83"/>
      <c r="E423" s="83"/>
      <c r="F423" s="83"/>
      <c r="G423" s="83"/>
      <c r="H423" s="83"/>
      <c r="I423" s="83"/>
      <c r="J423" s="83"/>
      <c r="K423" s="83"/>
      <c r="L423" s="83"/>
      <c r="M423" s="2"/>
    </row>
    <row r="424" spans="1:13" x14ac:dyDescent="0.3">
      <c r="C424" s="83"/>
      <c r="D424" s="83"/>
      <c r="E424" s="83"/>
      <c r="F424" s="83"/>
      <c r="G424" s="83"/>
      <c r="H424" s="83"/>
      <c r="I424" s="83"/>
      <c r="J424" s="83"/>
      <c r="K424" s="83"/>
      <c r="L424" s="83"/>
      <c r="M424" s="2"/>
    </row>
    <row r="425" spans="1:13" x14ac:dyDescent="0.3">
      <c r="M425" s="2"/>
    </row>
  </sheetData>
  <mergeCells count="613">
    <mergeCell ref="K418:L418"/>
    <mergeCell ref="K419:L419"/>
    <mergeCell ref="C416:C417"/>
    <mergeCell ref="A416:A419"/>
    <mergeCell ref="B416:B419"/>
    <mergeCell ref="D416:D417"/>
    <mergeCell ref="E416:E417"/>
    <mergeCell ref="F416:F417"/>
    <mergeCell ref="G416:G417"/>
    <mergeCell ref="H416:H417"/>
    <mergeCell ref="I416:I417"/>
    <mergeCell ref="K416:L417"/>
    <mergeCell ref="K147:L147"/>
    <mergeCell ref="K148:L148"/>
    <mergeCell ref="K149:L149"/>
    <mergeCell ref="K150:L150"/>
    <mergeCell ref="K151:L151"/>
    <mergeCell ref="K152:L152"/>
    <mergeCell ref="A412:L412"/>
    <mergeCell ref="B333:B335"/>
    <mergeCell ref="K333:L333"/>
    <mergeCell ref="K334:L334"/>
    <mergeCell ref="K335:L335"/>
    <mergeCell ref="K408:L408"/>
    <mergeCell ref="B397:B399"/>
    <mergeCell ref="K397:L397"/>
    <mergeCell ref="K398:L398"/>
    <mergeCell ref="K399:L399"/>
    <mergeCell ref="B403:B405"/>
    <mergeCell ref="K403:L403"/>
    <mergeCell ref="B409:B411"/>
    <mergeCell ref="A409:A411"/>
    <mergeCell ref="K409:L409"/>
    <mergeCell ref="K410:L410"/>
    <mergeCell ref="K411:L411"/>
    <mergeCell ref="A382:A390"/>
    <mergeCell ref="A391:A396"/>
    <mergeCell ref="K383:L383"/>
    <mergeCell ref="K384:L384"/>
    <mergeCell ref="K388:L388"/>
    <mergeCell ref="K389:L389"/>
    <mergeCell ref="K390:L390"/>
    <mergeCell ref="A397:A408"/>
    <mergeCell ref="B400:B402"/>
    <mergeCell ref="B406:B408"/>
    <mergeCell ref="K400:L400"/>
    <mergeCell ref="K401:L401"/>
    <mergeCell ref="K402:L402"/>
    <mergeCell ref="K406:L406"/>
    <mergeCell ref="K407:L407"/>
    <mergeCell ref="K404:L404"/>
    <mergeCell ref="K405:L405"/>
    <mergeCell ref="B394:B396"/>
    <mergeCell ref="K394:L394"/>
    <mergeCell ref="K395:L395"/>
    <mergeCell ref="K396:L396"/>
    <mergeCell ref="B391:B393"/>
    <mergeCell ref="K391:L391"/>
    <mergeCell ref="K392:L392"/>
    <mergeCell ref="K393:L393"/>
    <mergeCell ref="K195:L195"/>
    <mergeCell ref="K196:L196"/>
    <mergeCell ref="K197:L197"/>
    <mergeCell ref="K198:L198"/>
    <mergeCell ref="K199:L199"/>
    <mergeCell ref="K209:L209"/>
    <mergeCell ref="K220:L220"/>
    <mergeCell ref="K221:L221"/>
    <mergeCell ref="K222:L222"/>
    <mergeCell ref="A170:A174"/>
    <mergeCell ref="K170:L170"/>
    <mergeCell ref="K171:L171"/>
    <mergeCell ref="A175:A179"/>
    <mergeCell ref="A180:A184"/>
    <mergeCell ref="K180:L180"/>
    <mergeCell ref="K181:L181"/>
    <mergeCell ref="K182:L182"/>
    <mergeCell ref="K183:L183"/>
    <mergeCell ref="K184:L184"/>
    <mergeCell ref="B170:B174"/>
    <mergeCell ref="B175:B179"/>
    <mergeCell ref="B180:B184"/>
    <mergeCell ref="K172:L172"/>
    <mergeCell ref="K173:L173"/>
    <mergeCell ref="K174:L174"/>
    <mergeCell ref="K175:L175"/>
    <mergeCell ref="K176:L176"/>
    <mergeCell ref="K177:L177"/>
    <mergeCell ref="K178:L178"/>
    <mergeCell ref="K179:L179"/>
    <mergeCell ref="A10:L10"/>
    <mergeCell ref="A11:L11"/>
    <mergeCell ref="A12:L12"/>
    <mergeCell ref="A13:L13"/>
    <mergeCell ref="A1:L1"/>
    <mergeCell ref="A2:L2"/>
    <mergeCell ref="A3:L3"/>
    <mergeCell ref="A4:L4"/>
    <mergeCell ref="A5:L5"/>
    <mergeCell ref="A6:L6"/>
    <mergeCell ref="A7:L7"/>
    <mergeCell ref="A8:L8"/>
    <mergeCell ref="A9:L9"/>
    <mergeCell ref="K361:L361"/>
    <mergeCell ref="B361:B363"/>
    <mergeCell ref="B364:B366"/>
    <mergeCell ref="K373:L373"/>
    <mergeCell ref="K374:L374"/>
    <mergeCell ref="K375:L375"/>
    <mergeCell ref="B367:B369"/>
    <mergeCell ref="B385:B387"/>
    <mergeCell ref="K385:L385"/>
    <mergeCell ref="K386:L386"/>
    <mergeCell ref="K387:L387"/>
    <mergeCell ref="K368:L368"/>
    <mergeCell ref="K369:L369"/>
    <mergeCell ref="B370:B372"/>
    <mergeCell ref="K370:L370"/>
    <mergeCell ref="K371:L371"/>
    <mergeCell ref="K372:L372"/>
    <mergeCell ref="K366:L366"/>
    <mergeCell ref="A373:A381"/>
    <mergeCell ref="K364:L364"/>
    <mergeCell ref="K376:L376"/>
    <mergeCell ref="K377:L377"/>
    <mergeCell ref="K378:L378"/>
    <mergeCell ref="B382:B384"/>
    <mergeCell ref="B388:B390"/>
    <mergeCell ref="K382:L382"/>
    <mergeCell ref="B376:B378"/>
    <mergeCell ref="B379:B381"/>
    <mergeCell ref="K379:L379"/>
    <mergeCell ref="K380:L380"/>
    <mergeCell ref="K381:L381"/>
    <mergeCell ref="B373:B375"/>
    <mergeCell ref="A272:A372"/>
    <mergeCell ref="B336:B338"/>
    <mergeCell ref="B339:B341"/>
    <mergeCell ref="B342:B344"/>
    <mergeCell ref="B345:B347"/>
    <mergeCell ref="B349:B351"/>
    <mergeCell ref="B352:B354"/>
    <mergeCell ref="B355:B357"/>
    <mergeCell ref="K351:L351"/>
    <mergeCell ref="K350:L350"/>
    <mergeCell ref="K349:L349"/>
    <mergeCell ref="K347:L347"/>
    <mergeCell ref="K352:L352"/>
    <mergeCell ref="K353:L353"/>
    <mergeCell ref="K354:L354"/>
    <mergeCell ref="K355:L355"/>
    <mergeCell ref="K357:L357"/>
    <mergeCell ref="K346:L346"/>
    <mergeCell ref="K345:L345"/>
    <mergeCell ref="K356:L356"/>
    <mergeCell ref="K344:L344"/>
    <mergeCell ref="K343:L343"/>
    <mergeCell ref="K342:L342"/>
    <mergeCell ref="K340:L340"/>
    <mergeCell ref="K339:L339"/>
    <mergeCell ref="K341:L341"/>
    <mergeCell ref="K348:L348"/>
    <mergeCell ref="B324:B326"/>
    <mergeCell ref="K324:L324"/>
    <mergeCell ref="K325:L325"/>
    <mergeCell ref="K326:L326"/>
    <mergeCell ref="B327:B329"/>
    <mergeCell ref="K327:L327"/>
    <mergeCell ref="K328:L328"/>
    <mergeCell ref="K329:L329"/>
    <mergeCell ref="B330:B332"/>
    <mergeCell ref="K330:L330"/>
    <mergeCell ref="K331:L331"/>
    <mergeCell ref="K332:L332"/>
    <mergeCell ref="K338:L338"/>
    <mergeCell ref="B318:B320"/>
    <mergeCell ref="K318:L318"/>
    <mergeCell ref="K319:L319"/>
    <mergeCell ref="K320:L320"/>
    <mergeCell ref="B321:B323"/>
    <mergeCell ref="K321:L321"/>
    <mergeCell ref="K322:L322"/>
    <mergeCell ref="K323:L323"/>
    <mergeCell ref="B312:B314"/>
    <mergeCell ref="K312:L312"/>
    <mergeCell ref="K313:L313"/>
    <mergeCell ref="K314:L314"/>
    <mergeCell ref="B315:B317"/>
    <mergeCell ref="K315:L315"/>
    <mergeCell ref="K316:L316"/>
    <mergeCell ref="K317:L317"/>
    <mergeCell ref="B306:B308"/>
    <mergeCell ref="K306:L306"/>
    <mergeCell ref="K307:L307"/>
    <mergeCell ref="K308:L308"/>
    <mergeCell ref="B309:B311"/>
    <mergeCell ref="K309:L309"/>
    <mergeCell ref="K310:L310"/>
    <mergeCell ref="K311:L311"/>
    <mergeCell ref="B300:B302"/>
    <mergeCell ref="K300:L300"/>
    <mergeCell ref="K301:L301"/>
    <mergeCell ref="K302:L302"/>
    <mergeCell ref="B303:B305"/>
    <mergeCell ref="K303:L303"/>
    <mergeCell ref="K304:L304"/>
    <mergeCell ref="K305:L305"/>
    <mergeCell ref="K290:L290"/>
    <mergeCell ref="K291:L291"/>
    <mergeCell ref="K292:L292"/>
    <mergeCell ref="B294:B296"/>
    <mergeCell ref="K294:L294"/>
    <mergeCell ref="K295:L295"/>
    <mergeCell ref="K296:L296"/>
    <mergeCell ref="B297:B299"/>
    <mergeCell ref="K297:L297"/>
    <mergeCell ref="K298:L298"/>
    <mergeCell ref="K299:L299"/>
    <mergeCell ref="B290:B293"/>
    <mergeCell ref="K281:L281"/>
    <mergeCell ref="K282:L282"/>
    <mergeCell ref="K283:L283"/>
    <mergeCell ref="B284:B286"/>
    <mergeCell ref="K284:L284"/>
    <mergeCell ref="K285:L285"/>
    <mergeCell ref="K286:L286"/>
    <mergeCell ref="B287:B289"/>
    <mergeCell ref="K287:L287"/>
    <mergeCell ref="K288:L288"/>
    <mergeCell ref="K289:L289"/>
    <mergeCell ref="B281:B283"/>
    <mergeCell ref="K272:L272"/>
    <mergeCell ref="K273:L273"/>
    <mergeCell ref="K274:L274"/>
    <mergeCell ref="B275:B277"/>
    <mergeCell ref="K275:L275"/>
    <mergeCell ref="K276:L276"/>
    <mergeCell ref="K277:L277"/>
    <mergeCell ref="B278:B280"/>
    <mergeCell ref="K278:L278"/>
    <mergeCell ref="K279:L279"/>
    <mergeCell ref="K280:L280"/>
    <mergeCell ref="B272:B274"/>
    <mergeCell ref="K268:L268"/>
    <mergeCell ref="K269:L269"/>
    <mergeCell ref="K270:L270"/>
    <mergeCell ref="K271:L271"/>
    <mergeCell ref="A267:A271"/>
    <mergeCell ref="A263:A266"/>
    <mergeCell ref="B263:B266"/>
    <mergeCell ref="K263:L263"/>
    <mergeCell ref="K264:L264"/>
    <mergeCell ref="K265:L265"/>
    <mergeCell ref="K266:L266"/>
    <mergeCell ref="A250:A254"/>
    <mergeCell ref="B250:B254"/>
    <mergeCell ref="K250:L250"/>
    <mergeCell ref="K251:L251"/>
    <mergeCell ref="K252:L252"/>
    <mergeCell ref="K253:L253"/>
    <mergeCell ref="K254:L254"/>
    <mergeCell ref="A255:A258"/>
    <mergeCell ref="B255:B258"/>
    <mergeCell ref="K255:L255"/>
    <mergeCell ref="K256:L256"/>
    <mergeCell ref="K257:L257"/>
    <mergeCell ref="K258:L258"/>
    <mergeCell ref="A235:A239"/>
    <mergeCell ref="K245:L245"/>
    <mergeCell ref="K246:L246"/>
    <mergeCell ref="K247:L247"/>
    <mergeCell ref="K248:L248"/>
    <mergeCell ref="K249:L249"/>
    <mergeCell ref="A240:A244"/>
    <mergeCell ref="B240:B244"/>
    <mergeCell ref="K240:L240"/>
    <mergeCell ref="K241:L241"/>
    <mergeCell ref="K242:L242"/>
    <mergeCell ref="K243:L243"/>
    <mergeCell ref="K244:L244"/>
    <mergeCell ref="K235:L235"/>
    <mergeCell ref="K237:L237"/>
    <mergeCell ref="K238:L238"/>
    <mergeCell ref="K239:L239"/>
    <mergeCell ref="A225:A229"/>
    <mergeCell ref="B225:B229"/>
    <mergeCell ref="K223:L223"/>
    <mergeCell ref="K224:L224"/>
    <mergeCell ref="K225:L225"/>
    <mergeCell ref="K226:L226"/>
    <mergeCell ref="K227:L227"/>
    <mergeCell ref="K228:L228"/>
    <mergeCell ref="K229:L229"/>
    <mergeCell ref="A200:A204"/>
    <mergeCell ref="B200:B204"/>
    <mergeCell ref="K200:L200"/>
    <mergeCell ref="K201:L201"/>
    <mergeCell ref="K202:L202"/>
    <mergeCell ref="K203:L203"/>
    <mergeCell ref="K204:L204"/>
    <mergeCell ref="A205:A209"/>
    <mergeCell ref="A220:A224"/>
    <mergeCell ref="B220:B224"/>
    <mergeCell ref="A210:A214"/>
    <mergeCell ref="K205:L205"/>
    <mergeCell ref="K206:L206"/>
    <mergeCell ref="K207:L207"/>
    <mergeCell ref="K208:L208"/>
    <mergeCell ref="K212:L212"/>
    <mergeCell ref="K213:L213"/>
    <mergeCell ref="K214:L214"/>
    <mergeCell ref="A215:A219"/>
    <mergeCell ref="B215:B219"/>
    <mergeCell ref="K215:L215"/>
    <mergeCell ref="K216:L216"/>
    <mergeCell ref="K217:L217"/>
    <mergeCell ref="K218:L218"/>
    <mergeCell ref="A165:A169"/>
    <mergeCell ref="K165:L165"/>
    <mergeCell ref="K166:L166"/>
    <mergeCell ref="K167:L167"/>
    <mergeCell ref="K168:L168"/>
    <mergeCell ref="K169:L169"/>
    <mergeCell ref="A135:A139"/>
    <mergeCell ref="B135:B139"/>
    <mergeCell ref="A140:A144"/>
    <mergeCell ref="B140:B144"/>
    <mergeCell ref="K136:L136"/>
    <mergeCell ref="K137:L137"/>
    <mergeCell ref="K138:L138"/>
    <mergeCell ref="K139:L139"/>
    <mergeCell ref="K140:L140"/>
    <mergeCell ref="K141:L141"/>
    <mergeCell ref="K142:L142"/>
    <mergeCell ref="K143:L143"/>
    <mergeCell ref="A160:A164"/>
    <mergeCell ref="B160:B164"/>
    <mergeCell ref="K155:L155"/>
    <mergeCell ref="K156:L156"/>
    <mergeCell ref="K157:L157"/>
    <mergeCell ref="K158:L158"/>
    <mergeCell ref="K80:L80"/>
    <mergeCell ref="K81:L81"/>
    <mergeCell ref="K85:L85"/>
    <mergeCell ref="A83:A85"/>
    <mergeCell ref="B83:B85"/>
    <mergeCell ref="B86:B88"/>
    <mergeCell ref="A86:A88"/>
    <mergeCell ref="K86:L86"/>
    <mergeCell ref="A115:A119"/>
    <mergeCell ref="K93:L93"/>
    <mergeCell ref="K90:L90"/>
    <mergeCell ref="K105:L105"/>
    <mergeCell ref="K102:L102"/>
    <mergeCell ref="K99:L99"/>
    <mergeCell ref="K96:L96"/>
    <mergeCell ref="K82:L82"/>
    <mergeCell ref="K83:L83"/>
    <mergeCell ref="K84:L84"/>
    <mergeCell ref="K116:L116"/>
    <mergeCell ref="K117:L117"/>
    <mergeCell ref="K118:L118"/>
    <mergeCell ref="K119:L119"/>
    <mergeCell ref="A110:A114"/>
    <mergeCell ref="B110:B114"/>
    <mergeCell ref="K74:L74"/>
    <mergeCell ref="K75:L75"/>
    <mergeCell ref="K76:L76"/>
    <mergeCell ref="K77:L77"/>
    <mergeCell ref="K78:L78"/>
    <mergeCell ref="B71:B73"/>
    <mergeCell ref="K71:L71"/>
    <mergeCell ref="K72:L72"/>
    <mergeCell ref="K73:L73"/>
    <mergeCell ref="B77:B79"/>
    <mergeCell ref="K79:L79"/>
    <mergeCell ref="H67:H68"/>
    <mergeCell ref="I67:I68"/>
    <mergeCell ref="K67:L68"/>
    <mergeCell ref="M67:M68"/>
    <mergeCell ref="K69:L69"/>
    <mergeCell ref="K70:L70"/>
    <mergeCell ref="C67:C68"/>
    <mergeCell ref="D67:D68"/>
    <mergeCell ref="E67:E68"/>
    <mergeCell ref="F67:F68"/>
    <mergeCell ref="G67:G68"/>
    <mergeCell ref="J67:J68"/>
    <mergeCell ref="K60:L60"/>
    <mergeCell ref="K61:L61"/>
    <mergeCell ref="K62:L62"/>
    <mergeCell ref="H63:H64"/>
    <mergeCell ref="I63:I64"/>
    <mergeCell ref="K63:L64"/>
    <mergeCell ref="M63:M64"/>
    <mergeCell ref="K65:L65"/>
    <mergeCell ref="B63:B66"/>
    <mergeCell ref="K66:L66"/>
    <mergeCell ref="C63:C64"/>
    <mergeCell ref="D63:D64"/>
    <mergeCell ref="E63:E64"/>
    <mergeCell ref="F63:F64"/>
    <mergeCell ref="G63:G64"/>
    <mergeCell ref="J63:J64"/>
    <mergeCell ref="A54:A56"/>
    <mergeCell ref="K59:L59"/>
    <mergeCell ref="B57:B59"/>
    <mergeCell ref="K57:L57"/>
    <mergeCell ref="K58:L58"/>
    <mergeCell ref="K54:L54"/>
    <mergeCell ref="K55:L55"/>
    <mergeCell ref="K56:L56"/>
    <mergeCell ref="B54:B56"/>
    <mergeCell ref="A57:A59"/>
    <mergeCell ref="K48:L48"/>
    <mergeCell ref="K49:L49"/>
    <mergeCell ref="K50:L50"/>
    <mergeCell ref="K51:L51"/>
    <mergeCell ref="K52:L52"/>
    <mergeCell ref="K53:L53"/>
    <mergeCell ref="A43:A47"/>
    <mergeCell ref="B43:B47"/>
    <mergeCell ref="K43:L43"/>
    <mergeCell ref="K44:L44"/>
    <mergeCell ref="K45:L45"/>
    <mergeCell ref="K46:L46"/>
    <mergeCell ref="K47:L47"/>
    <mergeCell ref="A51:A53"/>
    <mergeCell ref="A48:A50"/>
    <mergeCell ref="B48:B50"/>
    <mergeCell ref="B51:B53"/>
    <mergeCell ref="A14:A15"/>
    <mergeCell ref="B14:B15"/>
    <mergeCell ref="C14:C15"/>
    <mergeCell ref="K15:L15"/>
    <mergeCell ref="A28:A32"/>
    <mergeCell ref="B28:B32"/>
    <mergeCell ref="K28:L28"/>
    <mergeCell ref="K29:L29"/>
    <mergeCell ref="K30:L30"/>
    <mergeCell ref="K31:L31"/>
    <mergeCell ref="K32:L32"/>
    <mergeCell ref="A22:A26"/>
    <mergeCell ref="B22:B26"/>
    <mergeCell ref="K22:L22"/>
    <mergeCell ref="K23:L23"/>
    <mergeCell ref="K24:L24"/>
    <mergeCell ref="K25:L25"/>
    <mergeCell ref="K26:L26"/>
    <mergeCell ref="K16:L16"/>
    <mergeCell ref="A17:A21"/>
    <mergeCell ref="B17:B21"/>
    <mergeCell ref="K17:L17"/>
    <mergeCell ref="K27:L27"/>
    <mergeCell ref="K18:L18"/>
    <mergeCell ref="K19:L19"/>
    <mergeCell ref="K20:L20"/>
    <mergeCell ref="K21:L21"/>
    <mergeCell ref="A38:A42"/>
    <mergeCell ref="B38:B42"/>
    <mergeCell ref="K38:L38"/>
    <mergeCell ref="K39:L39"/>
    <mergeCell ref="K40:L40"/>
    <mergeCell ref="K41:L41"/>
    <mergeCell ref="K42:L42"/>
    <mergeCell ref="A33:A37"/>
    <mergeCell ref="B33:B37"/>
    <mergeCell ref="K33:L33"/>
    <mergeCell ref="K34:L34"/>
    <mergeCell ref="K35:L35"/>
    <mergeCell ref="K36:L36"/>
    <mergeCell ref="K37:L37"/>
    <mergeCell ref="A104:A106"/>
    <mergeCell ref="A101:A103"/>
    <mergeCell ref="A98:A100"/>
    <mergeCell ref="A95:A97"/>
    <mergeCell ref="A145:A149"/>
    <mergeCell ref="K123:L123"/>
    <mergeCell ref="K124:L124"/>
    <mergeCell ref="B107:B109"/>
    <mergeCell ref="K107:L107"/>
    <mergeCell ref="K108:L108"/>
    <mergeCell ref="K109:L109"/>
    <mergeCell ref="B115:B119"/>
    <mergeCell ref="K115:L115"/>
    <mergeCell ref="K110:L110"/>
    <mergeCell ref="K111:L111"/>
    <mergeCell ref="K112:L112"/>
    <mergeCell ref="K113:L113"/>
    <mergeCell ref="K114:L114"/>
    <mergeCell ref="K132:L132"/>
    <mergeCell ref="K133:L133"/>
    <mergeCell ref="K134:L134"/>
    <mergeCell ref="K144:L144"/>
    <mergeCell ref="K145:L145"/>
    <mergeCell ref="K146:L146"/>
    <mergeCell ref="K101:L101"/>
    <mergeCell ref="K103:L103"/>
    <mergeCell ref="K104:L104"/>
    <mergeCell ref="K106:L106"/>
    <mergeCell ref="K129:L129"/>
    <mergeCell ref="K190:L190"/>
    <mergeCell ref="K191:L191"/>
    <mergeCell ref="K192:L192"/>
    <mergeCell ref="K193:L193"/>
    <mergeCell ref="K127:L127"/>
    <mergeCell ref="K128:L128"/>
    <mergeCell ref="K159:L159"/>
    <mergeCell ref="K162:L162"/>
    <mergeCell ref="K163:L163"/>
    <mergeCell ref="K164:L164"/>
    <mergeCell ref="K161:L161"/>
    <mergeCell ref="K160:L160"/>
    <mergeCell ref="K185:L185"/>
    <mergeCell ref="K186:L186"/>
    <mergeCell ref="K187:L187"/>
    <mergeCell ref="K188:L188"/>
    <mergeCell ref="K189:L189"/>
    <mergeCell ref="K153:L153"/>
    <mergeCell ref="K154:L154"/>
    <mergeCell ref="K194:L194"/>
    <mergeCell ref="K210:L210"/>
    <mergeCell ref="K211:L211"/>
    <mergeCell ref="K130:L130"/>
    <mergeCell ref="K131:L131"/>
    <mergeCell ref="K120:L120"/>
    <mergeCell ref="K121:L121"/>
    <mergeCell ref="K122:L122"/>
    <mergeCell ref="K365:L365"/>
    <mergeCell ref="K337:L337"/>
    <mergeCell ref="K336:L336"/>
    <mergeCell ref="K293:L293"/>
    <mergeCell ref="K236:L236"/>
    <mergeCell ref="K219:L219"/>
    <mergeCell ref="K230:L230"/>
    <mergeCell ref="K231:L231"/>
    <mergeCell ref="K232:L232"/>
    <mergeCell ref="K233:L233"/>
    <mergeCell ref="K234:L234"/>
    <mergeCell ref="K259:L259"/>
    <mergeCell ref="K260:L260"/>
    <mergeCell ref="K261:L261"/>
    <mergeCell ref="K262:L262"/>
    <mergeCell ref="K267:L267"/>
    <mergeCell ref="B358:B360"/>
    <mergeCell ref="K358:L358"/>
    <mergeCell ref="K359:L359"/>
    <mergeCell ref="K360:L360"/>
    <mergeCell ref="K363:L363"/>
    <mergeCell ref="K362:L362"/>
    <mergeCell ref="K367:L367"/>
    <mergeCell ref="B120:B124"/>
    <mergeCell ref="A60:A62"/>
    <mergeCell ref="A150:A154"/>
    <mergeCell ref="A155:A159"/>
    <mergeCell ref="A190:A194"/>
    <mergeCell ref="A245:A249"/>
    <mergeCell ref="A259:A262"/>
    <mergeCell ref="A80:A82"/>
    <mergeCell ref="A120:A124"/>
    <mergeCell ref="A130:A134"/>
    <mergeCell ref="A63:A66"/>
    <mergeCell ref="A195:A199"/>
    <mergeCell ref="A185:A189"/>
    <mergeCell ref="A230:A234"/>
    <mergeCell ref="B60:B62"/>
    <mergeCell ref="B195:B199"/>
    <mergeCell ref="B185:B189"/>
    <mergeCell ref="B150:B154"/>
    <mergeCell ref="B155:B159"/>
    <mergeCell ref="B190:B194"/>
    <mergeCell ref="B210:B214"/>
    <mergeCell ref="B245:B249"/>
    <mergeCell ref="B259:B262"/>
    <mergeCell ref="B267:B271"/>
    <mergeCell ref="B67:B70"/>
    <mergeCell ref="B74:B76"/>
    <mergeCell ref="B89:B91"/>
    <mergeCell ref="B92:B94"/>
    <mergeCell ref="B104:B106"/>
    <mergeCell ref="B95:B97"/>
    <mergeCell ref="B98:B100"/>
    <mergeCell ref="B101:B103"/>
    <mergeCell ref="B125:B129"/>
    <mergeCell ref="B235:B239"/>
    <mergeCell ref="B130:B134"/>
    <mergeCell ref="B206:B209"/>
    <mergeCell ref="B165:B169"/>
    <mergeCell ref="B230:B234"/>
    <mergeCell ref="A92:A94"/>
    <mergeCell ref="A89:A91"/>
    <mergeCell ref="A77:A79"/>
    <mergeCell ref="A74:A76"/>
    <mergeCell ref="A71:A73"/>
    <mergeCell ref="A67:A70"/>
    <mergeCell ref="B80:B82"/>
    <mergeCell ref="D14:L14"/>
    <mergeCell ref="B145:B149"/>
    <mergeCell ref="K88:L88"/>
    <mergeCell ref="K89:L89"/>
    <mergeCell ref="K91:L91"/>
    <mergeCell ref="K92:L92"/>
    <mergeCell ref="K94:L94"/>
    <mergeCell ref="K95:L95"/>
    <mergeCell ref="K97:L97"/>
    <mergeCell ref="K98:L98"/>
    <mergeCell ref="K100:L100"/>
    <mergeCell ref="K87:L87"/>
    <mergeCell ref="A107:A109"/>
    <mergeCell ref="K135:L135"/>
    <mergeCell ref="A125:A129"/>
    <mergeCell ref="K125:L125"/>
    <mergeCell ref="K126:L126"/>
  </mergeCells>
  <hyperlinks>
    <hyperlink ref="A6" location="sub_1000" display="sub_1000"/>
  </hyperlinks>
  <printOptions horizontalCentered="1"/>
  <pageMargins left="0.11811023622047245" right="0" top="0.74803149606299213" bottom="0.35433070866141736" header="0.31496062992125984" footer="0.31496062992125984"/>
  <pageSetup paperSize="9" scale="68" fitToHeight="0" orientation="landscape" verticalDpi="0" r:id="rId1"/>
  <rowBreaks count="18" manualBreakCount="18">
    <brk id="27" max="11" man="1"/>
    <brk id="47" max="11" man="1"/>
    <brk id="62" max="11" man="1"/>
    <brk id="82" max="11" man="1"/>
    <brk id="100" max="11" man="1"/>
    <brk id="114" max="11" man="1"/>
    <brk id="134" max="11" man="1"/>
    <brk id="156" max="11" man="1"/>
    <brk id="174" max="11" man="1"/>
    <brk id="194" max="11" man="1"/>
    <brk id="239" max="11" man="1"/>
    <brk id="258" max="11" man="1"/>
    <brk id="296" max="11" man="1"/>
    <brk id="311" max="11" man="1"/>
    <brk id="326" max="11" man="1"/>
    <brk id="360" max="11" man="1"/>
    <brk id="381" max="11" man="1"/>
    <brk id="393" max="11" man="1"/>
  </rowBreaks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2024-01-19T06:17:20Z</cp:lastPrinted>
  <dcterms:created xsi:type="dcterms:W3CDTF">2020-06-08T12:54:15Z</dcterms:created>
  <dcterms:modified xsi:type="dcterms:W3CDTF">2024-01-29T11:39:35Z</dcterms:modified>
</cp:coreProperties>
</file>